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Aleš\Práce\Zakázky\Zakázky 2025\"/>
    </mc:Choice>
  </mc:AlternateContent>
  <xr:revisionPtr revIDLastSave="0" documentId="8_{F45735A4-2E45-43C5-B5A2-01DA29774BE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00 - Vedlejší a ostatní n..." sheetId="2" r:id="rId2"/>
    <sheet name="001 - Stavební část" sheetId="3" r:id="rId3"/>
    <sheet name="002 - Profese TZB" sheetId="4" r:id="rId4"/>
  </sheets>
  <definedNames>
    <definedName name="_xlnm._FilterDatabase" localSheetId="1" hidden="1">'00 - Vedlejší a ostatní n...'!$C$120:$K$140</definedName>
    <definedName name="_xlnm._FilterDatabase" localSheetId="2" hidden="1">'001 - Stavební část'!$C$148:$K$1174</definedName>
    <definedName name="_xlnm._FilterDatabase" localSheetId="3" hidden="1">'002 - Profese TZB'!$C$125:$K$137</definedName>
    <definedName name="_xlnm.Print_Titles" localSheetId="1">'00 - Vedlejší a ostatní n...'!$120:$120</definedName>
    <definedName name="_xlnm.Print_Titles" localSheetId="2">'001 - Stavební část'!$148:$148</definedName>
    <definedName name="_xlnm.Print_Titles" localSheetId="3">'002 - Profese TZB'!$125:$125</definedName>
    <definedName name="_xlnm.Print_Titles" localSheetId="0">'Rekapitulace stavby'!$92:$92</definedName>
    <definedName name="_xlnm.Print_Area" localSheetId="1">'00 - Vedlejší a ostatní n...'!$C$4:$J$76,'00 - Vedlejší a ostatní n...'!$C$82:$J$102,'00 - Vedlejší a ostatní n...'!$C$108:$K$140</definedName>
    <definedName name="_xlnm.Print_Area" localSheetId="2">'001 - Stavební část'!$C$4:$J$76,'001 - Stavební část'!$C$82:$J$128,'001 - Stavební část'!$C$134:$K$1174</definedName>
    <definedName name="_xlnm.Print_Area" localSheetId="3">'002 - Profese TZB'!$C$4:$J$76,'002 - Profese TZB'!$C$82:$J$105,'002 - Profese TZB'!$C$111:$K$137</definedName>
    <definedName name="_xlnm.Print_Area" localSheetId="0">'Rekapitulace stavby'!$D$4:$AO$76,'Rekapitulace stavby'!$C$82:$AQ$99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4" l="1"/>
  <c r="J38" i="4"/>
  <c r="AY98" i="1"/>
  <c r="J37" i="4"/>
  <c r="AX98" i="1"/>
  <c r="BI137" i="4"/>
  <c r="BH137" i="4"/>
  <c r="BG137" i="4"/>
  <c r="BF137" i="4"/>
  <c r="T137" i="4"/>
  <c r="T136" i="4"/>
  <c r="R137" i="4"/>
  <c r="R136" i="4" s="1"/>
  <c r="P137" i="4"/>
  <c r="P136" i="4"/>
  <c r="BI135" i="4"/>
  <c r="BH135" i="4"/>
  <c r="BG135" i="4"/>
  <c r="BF135" i="4"/>
  <c r="T135" i="4"/>
  <c r="T134" i="4"/>
  <c r="R135" i="4"/>
  <c r="R134" i="4"/>
  <c r="P135" i="4"/>
  <c r="P134" i="4" s="1"/>
  <c r="BI133" i="4"/>
  <c r="BH133" i="4"/>
  <c r="BG133" i="4"/>
  <c r="BF133" i="4"/>
  <c r="T133" i="4"/>
  <c r="T132" i="4"/>
  <c r="R133" i="4"/>
  <c r="R132" i="4"/>
  <c r="P133" i="4"/>
  <c r="P132" i="4"/>
  <c r="BI131" i="4"/>
  <c r="BH131" i="4"/>
  <c r="BG131" i="4"/>
  <c r="BF131" i="4"/>
  <c r="T131" i="4"/>
  <c r="T130" i="4" s="1"/>
  <c r="R131" i="4"/>
  <c r="R130" i="4"/>
  <c r="P131" i="4"/>
  <c r="P130" i="4"/>
  <c r="BI129" i="4"/>
  <c r="BH129" i="4"/>
  <c r="BG129" i="4"/>
  <c r="BF129" i="4"/>
  <c r="T129" i="4"/>
  <c r="T128" i="4" s="1"/>
  <c r="T127" i="4" s="1"/>
  <c r="T126" i="4" s="1"/>
  <c r="R129" i="4"/>
  <c r="R128" i="4"/>
  <c r="P129" i="4"/>
  <c r="P128" i="4"/>
  <c r="J123" i="4"/>
  <c r="J122" i="4"/>
  <c r="F122" i="4"/>
  <c r="F120" i="4"/>
  <c r="E118" i="4"/>
  <c r="J94" i="4"/>
  <c r="J93" i="4"/>
  <c r="F93" i="4"/>
  <c r="F91" i="4"/>
  <c r="E89" i="4"/>
  <c r="J20" i="4"/>
  <c r="E20" i="4"/>
  <c r="F123" i="4" s="1"/>
  <c r="J19" i="4"/>
  <c r="J14" i="4"/>
  <c r="J91" i="4" s="1"/>
  <c r="E7" i="4"/>
  <c r="E114" i="4" s="1"/>
  <c r="J39" i="3"/>
  <c r="J38" i="3"/>
  <c r="AY97" i="1"/>
  <c r="J37" i="3"/>
  <c r="AX97" i="1"/>
  <c r="BI1173" i="3"/>
  <c r="BH1173" i="3"/>
  <c r="BG1173" i="3"/>
  <c r="BF1173" i="3"/>
  <c r="T1173" i="3"/>
  <c r="R1173" i="3"/>
  <c r="P1173" i="3"/>
  <c r="BI1156" i="3"/>
  <c r="BH1156" i="3"/>
  <c r="BG1156" i="3"/>
  <c r="BF1156" i="3"/>
  <c r="T1156" i="3"/>
  <c r="R1156" i="3"/>
  <c r="P1156" i="3"/>
  <c r="BI1155" i="3"/>
  <c r="BH1155" i="3"/>
  <c r="BG1155" i="3"/>
  <c r="BF1155" i="3"/>
  <c r="T1155" i="3"/>
  <c r="R1155" i="3"/>
  <c r="P1155" i="3"/>
  <c r="BI1150" i="3"/>
  <c r="BH1150" i="3"/>
  <c r="BG1150" i="3"/>
  <c r="BF1150" i="3"/>
  <c r="T1150" i="3"/>
  <c r="R1150" i="3"/>
  <c r="P1150" i="3"/>
  <c r="BI1148" i="3"/>
  <c r="BH1148" i="3"/>
  <c r="BG1148" i="3"/>
  <c r="BF1148" i="3"/>
  <c r="T1148" i="3"/>
  <c r="R1148" i="3"/>
  <c r="P1148" i="3"/>
  <c r="BI1147" i="3"/>
  <c r="BH1147" i="3"/>
  <c r="BG1147" i="3"/>
  <c r="BF1147" i="3"/>
  <c r="T1147" i="3"/>
  <c r="R1147" i="3"/>
  <c r="P1147" i="3"/>
  <c r="BI1145" i="3"/>
  <c r="BH1145" i="3"/>
  <c r="BG1145" i="3"/>
  <c r="BF1145" i="3"/>
  <c r="T1145" i="3"/>
  <c r="R1145" i="3"/>
  <c r="P1145" i="3"/>
  <c r="BI1144" i="3"/>
  <c r="BH1144" i="3"/>
  <c r="BG1144" i="3"/>
  <c r="BF1144" i="3"/>
  <c r="T1144" i="3"/>
  <c r="R1144" i="3"/>
  <c r="P1144" i="3"/>
  <c r="BI1143" i="3"/>
  <c r="BH1143" i="3"/>
  <c r="BG1143" i="3"/>
  <c r="BF1143" i="3"/>
  <c r="T1143" i="3"/>
  <c r="R1143" i="3"/>
  <c r="P1143" i="3"/>
  <c r="BI1141" i="3"/>
  <c r="BH1141" i="3"/>
  <c r="BG1141" i="3"/>
  <c r="BF1141" i="3"/>
  <c r="T1141" i="3"/>
  <c r="R1141" i="3"/>
  <c r="P1141" i="3"/>
  <c r="BI1140" i="3"/>
  <c r="BH1140" i="3"/>
  <c r="BG1140" i="3"/>
  <c r="BF1140" i="3"/>
  <c r="T1140" i="3"/>
  <c r="R1140" i="3"/>
  <c r="P1140" i="3"/>
  <c r="BI1139" i="3"/>
  <c r="BH1139" i="3"/>
  <c r="BG1139" i="3"/>
  <c r="BF1139" i="3"/>
  <c r="T1139" i="3"/>
  <c r="R1139" i="3"/>
  <c r="P1139" i="3"/>
  <c r="BI1138" i="3"/>
  <c r="BH1138" i="3"/>
  <c r="BG1138" i="3"/>
  <c r="BF1138" i="3"/>
  <c r="T1138" i="3"/>
  <c r="R1138" i="3"/>
  <c r="P1138" i="3"/>
  <c r="BI1137" i="3"/>
  <c r="BH1137" i="3"/>
  <c r="BG1137" i="3"/>
  <c r="BF1137" i="3"/>
  <c r="T1137" i="3"/>
  <c r="R1137" i="3"/>
  <c r="P1137" i="3"/>
  <c r="BI1136" i="3"/>
  <c r="BH1136" i="3"/>
  <c r="BG1136" i="3"/>
  <c r="BF1136" i="3"/>
  <c r="T1136" i="3"/>
  <c r="R1136" i="3"/>
  <c r="P1136" i="3"/>
  <c r="BI1134" i="3"/>
  <c r="BH1134" i="3"/>
  <c r="BG1134" i="3"/>
  <c r="BF1134" i="3"/>
  <c r="T1134" i="3"/>
  <c r="R1134" i="3"/>
  <c r="P1134" i="3"/>
  <c r="BI1132" i="3"/>
  <c r="BH1132" i="3"/>
  <c r="BG1132" i="3"/>
  <c r="BF1132" i="3"/>
  <c r="T1132" i="3"/>
  <c r="R1132" i="3"/>
  <c r="P1132" i="3"/>
  <c r="BI1131" i="3"/>
  <c r="BH1131" i="3"/>
  <c r="BG1131" i="3"/>
  <c r="BF1131" i="3"/>
  <c r="T1131" i="3"/>
  <c r="R1131" i="3"/>
  <c r="P1131" i="3"/>
  <c r="BI1129" i="3"/>
  <c r="BH1129" i="3"/>
  <c r="BG1129" i="3"/>
  <c r="BF1129" i="3"/>
  <c r="T1129" i="3"/>
  <c r="R1129" i="3"/>
  <c r="P1129" i="3"/>
  <c r="BI1122" i="3"/>
  <c r="BH1122" i="3"/>
  <c r="BG1122" i="3"/>
  <c r="BF1122" i="3"/>
  <c r="T1122" i="3"/>
  <c r="R1122" i="3"/>
  <c r="P1122" i="3"/>
  <c r="BI1120" i="3"/>
  <c r="BH1120" i="3"/>
  <c r="BG1120" i="3"/>
  <c r="BF1120" i="3"/>
  <c r="T1120" i="3"/>
  <c r="R1120" i="3"/>
  <c r="P1120" i="3"/>
  <c r="BI1107" i="3"/>
  <c r="BH1107" i="3"/>
  <c r="BG1107" i="3"/>
  <c r="BF1107" i="3"/>
  <c r="T1107" i="3"/>
  <c r="R1107" i="3"/>
  <c r="P1107" i="3"/>
  <c r="BI1105" i="3"/>
  <c r="BH1105" i="3"/>
  <c r="BG1105" i="3"/>
  <c r="BF1105" i="3"/>
  <c r="T1105" i="3"/>
  <c r="R1105" i="3"/>
  <c r="P1105" i="3"/>
  <c r="BI1102" i="3"/>
  <c r="BH1102" i="3"/>
  <c r="BG1102" i="3"/>
  <c r="BF1102" i="3"/>
  <c r="T1102" i="3"/>
  <c r="R1102" i="3"/>
  <c r="P1102" i="3"/>
  <c r="BI1101" i="3"/>
  <c r="BH1101" i="3"/>
  <c r="BG1101" i="3"/>
  <c r="BF1101" i="3"/>
  <c r="T1101" i="3"/>
  <c r="R1101" i="3"/>
  <c r="P1101" i="3"/>
  <c r="BI1099" i="3"/>
  <c r="BH1099" i="3"/>
  <c r="BG1099" i="3"/>
  <c r="BF1099" i="3"/>
  <c r="T1099" i="3"/>
  <c r="R1099" i="3"/>
  <c r="P1099" i="3"/>
  <c r="BI1098" i="3"/>
  <c r="BH1098" i="3"/>
  <c r="BG1098" i="3"/>
  <c r="BF1098" i="3"/>
  <c r="T1098" i="3"/>
  <c r="R1098" i="3"/>
  <c r="P1098" i="3"/>
  <c r="BI1097" i="3"/>
  <c r="BH1097" i="3"/>
  <c r="BG1097" i="3"/>
  <c r="BF1097" i="3"/>
  <c r="T1097" i="3"/>
  <c r="R1097" i="3"/>
  <c r="P1097" i="3"/>
  <c r="BI1095" i="3"/>
  <c r="BH1095" i="3"/>
  <c r="BG1095" i="3"/>
  <c r="BF1095" i="3"/>
  <c r="T1095" i="3"/>
  <c r="R1095" i="3"/>
  <c r="P1095" i="3"/>
  <c r="BI1093" i="3"/>
  <c r="BH1093" i="3"/>
  <c r="BG1093" i="3"/>
  <c r="BF1093" i="3"/>
  <c r="T1093" i="3"/>
  <c r="R1093" i="3"/>
  <c r="P1093" i="3"/>
  <c r="BI1091" i="3"/>
  <c r="BH1091" i="3"/>
  <c r="BG1091" i="3"/>
  <c r="BF1091" i="3"/>
  <c r="T1091" i="3"/>
  <c r="R1091" i="3"/>
  <c r="P1091" i="3"/>
  <c r="BI1089" i="3"/>
  <c r="BH1089" i="3"/>
  <c r="BG1089" i="3"/>
  <c r="BF1089" i="3"/>
  <c r="T1089" i="3"/>
  <c r="R1089" i="3"/>
  <c r="P1089" i="3"/>
  <c r="BI1087" i="3"/>
  <c r="BH1087" i="3"/>
  <c r="BG1087" i="3"/>
  <c r="BF1087" i="3"/>
  <c r="T1087" i="3"/>
  <c r="R1087" i="3"/>
  <c r="P1087" i="3"/>
  <c r="BI1086" i="3"/>
  <c r="BH1086" i="3"/>
  <c r="BG1086" i="3"/>
  <c r="BF1086" i="3"/>
  <c r="T1086" i="3"/>
  <c r="R1086" i="3"/>
  <c r="P1086" i="3"/>
  <c r="BI1085" i="3"/>
  <c r="BH1085" i="3"/>
  <c r="BG1085" i="3"/>
  <c r="BF1085" i="3"/>
  <c r="T1085" i="3"/>
  <c r="R1085" i="3"/>
  <c r="P1085" i="3"/>
  <c r="BI1083" i="3"/>
  <c r="BH1083" i="3"/>
  <c r="BG1083" i="3"/>
  <c r="BF1083" i="3"/>
  <c r="T1083" i="3"/>
  <c r="R1083" i="3"/>
  <c r="P1083" i="3"/>
  <c r="BI1080" i="3"/>
  <c r="BH1080" i="3"/>
  <c r="BG1080" i="3"/>
  <c r="BF1080" i="3"/>
  <c r="T1080" i="3"/>
  <c r="R1080" i="3"/>
  <c r="P1080" i="3"/>
  <c r="BI1078" i="3"/>
  <c r="BH1078" i="3"/>
  <c r="BG1078" i="3"/>
  <c r="BF1078" i="3"/>
  <c r="T1078" i="3"/>
  <c r="R1078" i="3"/>
  <c r="P1078" i="3"/>
  <c r="BI1077" i="3"/>
  <c r="BH1077" i="3"/>
  <c r="BG1077" i="3"/>
  <c r="BF1077" i="3"/>
  <c r="T1077" i="3"/>
  <c r="R1077" i="3"/>
  <c r="P1077" i="3"/>
  <c r="BI1076" i="3"/>
  <c r="BH1076" i="3"/>
  <c r="BG1076" i="3"/>
  <c r="BF1076" i="3"/>
  <c r="T1076" i="3"/>
  <c r="R1076" i="3"/>
  <c r="P1076" i="3"/>
  <c r="BI1073" i="3"/>
  <c r="BH1073" i="3"/>
  <c r="BG1073" i="3"/>
  <c r="BF1073" i="3"/>
  <c r="T1073" i="3"/>
  <c r="R1073" i="3"/>
  <c r="P1073" i="3"/>
  <c r="BI1071" i="3"/>
  <c r="BH1071" i="3"/>
  <c r="BG1071" i="3"/>
  <c r="BF1071" i="3"/>
  <c r="T1071" i="3"/>
  <c r="R1071" i="3"/>
  <c r="P1071" i="3"/>
  <c r="BI1069" i="3"/>
  <c r="BH1069" i="3"/>
  <c r="BG1069" i="3"/>
  <c r="BF1069" i="3"/>
  <c r="T1069" i="3"/>
  <c r="R1069" i="3"/>
  <c r="P1069" i="3"/>
  <c r="BI1065" i="3"/>
  <c r="BH1065" i="3"/>
  <c r="BG1065" i="3"/>
  <c r="BF1065" i="3"/>
  <c r="T1065" i="3"/>
  <c r="R1065" i="3"/>
  <c r="P1065" i="3"/>
  <c r="BI1063" i="3"/>
  <c r="BH1063" i="3"/>
  <c r="BG1063" i="3"/>
  <c r="BF1063" i="3"/>
  <c r="T1063" i="3"/>
  <c r="R1063" i="3"/>
  <c r="P1063" i="3"/>
  <c r="BI1060" i="3"/>
  <c r="BH1060" i="3"/>
  <c r="BG1060" i="3"/>
  <c r="BF1060" i="3"/>
  <c r="T1060" i="3"/>
  <c r="R1060" i="3"/>
  <c r="P1060" i="3"/>
  <c r="BI1058" i="3"/>
  <c r="BH1058" i="3"/>
  <c r="BG1058" i="3"/>
  <c r="BF1058" i="3"/>
  <c r="T1058" i="3"/>
  <c r="R1058" i="3"/>
  <c r="P1058" i="3"/>
  <c r="BI1053" i="3"/>
  <c r="BH1053" i="3"/>
  <c r="BG1053" i="3"/>
  <c r="BF1053" i="3"/>
  <c r="T1053" i="3"/>
  <c r="R1053" i="3"/>
  <c r="P1053" i="3"/>
  <c r="BI1052" i="3"/>
  <c r="BH1052" i="3"/>
  <c r="BG1052" i="3"/>
  <c r="BF1052" i="3"/>
  <c r="T1052" i="3"/>
  <c r="R1052" i="3"/>
  <c r="P1052" i="3"/>
  <c r="BI1047" i="3"/>
  <c r="BH1047" i="3"/>
  <c r="BG1047" i="3"/>
  <c r="BF1047" i="3"/>
  <c r="T1047" i="3"/>
  <c r="R1047" i="3"/>
  <c r="P1047" i="3"/>
  <c r="BI1042" i="3"/>
  <c r="BH1042" i="3"/>
  <c r="BG1042" i="3"/>
  <c r="BF1042" i="3"/>
  <c r="T1042" i="3"/>
  <c r="R1042" i="3"/>
  <c r="P1042" i="3"/>
  <c r="BI1041" i="3"/>
  <c r="BH1041" i="3"/>
  <c r="BG1041" i="3"/>
  <c r="BF1041" i="3"/>
  <c r="T1041" i="3"/>
  <c r="R1041" i="3"/>
  <c r="P1041" i="3"/>
  <c r="BI1040" i="3"/>
  <c r="BH1040" i="3"/>
  <c r="BG1040" i="3"/>
  <c r="BF1040" i="3"/>
  <c r="T1040" i="3"/>
  <c r="R1040" i="3"/>
  <c r="P1040" i="3"/>
  <c r="BI1038" i="3"/>
  <c r="BH1038" i="3"/>
  <c r="BG1038" i="3"/>
  <c r="BF1038" i="3"/>
  <c r="T1038" i="3"/>
  <c r="R1038" i="3"/>
  <c r="P1038" i="3"/>
  <c r="BI1036" i="3"/>
  <c r="BH1036" i="3"/>
  <c r="BG1036" i="3"/>
  <c r="BF1036" i="3"/>
  <c r="T1036" i="3"/>
  <c r="R1036" i="3"/>
  <c r="P1036" i="3"/>
  <c r="BI1035" i="3"/>
  <c r="BH1035" i="3"/>
  <c r="BG1035" i="3"/>
  <c r="BF1035" i="3"/>
  <c r="T1035" i="3"/>
  <c r="R1035" i="3"/>
  <c r="P1035" i="3"/>
  <c r="BI1033" i="3"/>
  <c r="BH1033" i="3"/>
  <c r="BG1033" i="3"/>
  <c r="BF1033" i="3"/>
  <c r="T1033" i="3"/>
  <c r="R1033" i="3"/>
  <c r="P1033" i="3"/>
  <c r="BI1032" i="3"/>
  <c r="BH1032" i="3"/>
  <c r="BG1032" i="3"/>
  <c r="BF1032" i="3"/>
  <c r="T1032" i="3"/>
  <c r="R1032" i="3"/>
  <c r="P1032" i="3"/>
  <c r="BI1030" i="3"/>
  <c r="BH1030" i="3"/>
  <c r="BG1030" i="3"/>
  <c r="BF1030" i="3"/>
  <c r="T1030" i="3"/>
  <c r="R1030" i="3"/>
  <c r="P1030" i="3"/>
  <c r="BI1028" i="3"/>
  <c r="BH1028" i="3"/>
  <c r="BG1028" i="3"/>
  <c r="BF1028" i="3"/>
  <c r="T1028" i="3"/>
  <c r="R1028" i="3"/>
  <c r="P1028" i="3"/>
  <c r="BI1026" i="3"/>
  <c r="BH1026" i="3"/>
  <c r="BG1026" i="3"/>
  <c r="BF1026" i="3"/>
  <c r="T1026" i="3"/>
  <c r="R1026" i="3"/>
  <c r="P1026" i="3"/>
  <c r="BI1024" i="3"/>
  <c r="BH1024" i="3"/>
  <c r="BG1024" i="3"/>
  <c r="BF1024" i="3"/>
  <c r="T1024" i="3"/>
  <c r="R1024" i="3"/>
  <c r="P1024" i="3"/>
  <c r="BI1023" i="3"/>
  <c r="BH1023" i="3"/>
  <c r="BG1023" i="3"/>
  <c r="BF1023" i="3"/>
  <c r="T1023" i="3"/>
  <c r="R1023" i="3"/>
  <c r="P1023" i="3"/>
  <c r="BI1021" i="3"/>
  <c r="BH1021" i="3"/>
  <c r="BG1021" i="3"/>
  <c r="BF1021" i="3"/>
  <c r="T1021" i="3"/>
  <c r="R1021" i="3"/>
  <c r="P1021" i="3"/>
  <c r="BI1019" i="3"/>
  <c r="BH1019" i="3"/>
  <c r="BG1019" i="3"/>
  <c r="BF1019" i="3"/>
  <c r="T1019" i="3"/>
  <c r="R1019" i="3"/>
  <c r="P1019" i="3"/>
  <c r="BI1018" i="3"/>
  <c r="BH1018" i="3"/>
  <c r="BG1018" i="3"/>
  <c r="BF1018" i="3"/>
  <c r="T1018" i="3"/>
  <c r="R1018" i="3"/>
  <c r="P1018" i="3"/>
  <c r="BI1017" i="3"/>
  <c r="BH1017" i="3"/>
  <c r="BG1017" i="3"/>
  <c r="BF1017" i="3"/>
  <c r="T1017" i="3"/>
  <c r="R1017" i="3"/>
  <c r="P1017" i="3"/>
  <c r="BI1013" i="3"/>
  <c r="BH1013" i="3"/>
  <c r="BG1013" i="3"/>
  <c r="BF1013" i="3"/>
  <c r="T1013" i="3"/>
  <c r="R1013" i="3"/>
  <c r="P1013" i="3"/>
  <c r="BI1012" i="3"/>
  <c r="BH1012" i="3"/>
  <c r="BG1012" i="3"/>
  <c r="BF1012" i="3"/>
  <c r="T1012" i="3"/>
  <c r="R1012" i="3"/>
  <c r="P1012" i="3"/>
  <c r="BI1011" i="3"/>
  <c r="BH1011" i="3"/>
  <c r="BG1011" i="3"/>
  <c r="BF1011" i="3"/>
  <c r="T1011" i="3"/>
  <c r="R1011" i="3"/>
  <c r="P1011" i="3"/>
  <c r="BI1010" i="3"/>
  <c r="BH1010" i="3"/>
  <c r="BG1010" i="3"/>
  <c r="BF1010" i="3"/>
  <c r="T1010" i="3"/>
  <c r="R1010" i="3"/>
  <c r="P1010" i="3"/>
  <c r="BI1009" i="3"/>
  <c r="BH1009" i="3"/>
  <c r="BG1009" i="3"/>
  <c r="BF1009" i="3"/>
  <c r="T1009" i="3"/>
  <c r="R1009" i="3"/>
  <c r="P1009" i="3"/>
  <c r="BI1008" i="3"/>
  <c r="BH1008" i="3"/>
  <c r="BG1008" i="3"/>
  <c r="BF1008" i="3"/>
  <c r="T1008" i="3"/>
  <c r="R1008" i="3"/>
  <c r="P1008" i="3"/>
  <c r="BI1007" i="3"/>
  <c r="BH1007" i="3"/>
  <c r="BG1007" i="3"/>
  <c r="BF1007" i="3"/>
  <c r="T1007" i="3"/>
  <c r="R1007" i="3"/>
  <c r="P1007" i="3"/>
  <c r="BI1006" i="3"/>
  <c r="BH1006" i="3"/>
  <c r="BG1006" i="3"/>
  <c r="BF1006" i="3"/>
  <c r="T1006" i="3"/>
  <c r="R1006" i="3"/>
  <c r="P1006" i="3"/>
  <c r="BI1002" i="3"/>
  <c r="BH1002" i="3"/>
  <c r="BG1002" i="3"/>
  <c r="BF1002" i="3"/>
  <c r="T1002" i="3"/>
  <c r="R1002" i="3"/>
  <c r="P1002" i="3"/>
  <c r="BI1001" i="3"/>
  <c r="BH1001" i="3"/>
  <c r="BG1001" i="3"/>
  <c r="BF1001" i="3"/>
  <c r="T1001" i="3"/>
  <c r="R1001" i="3"/>
  <c r="P1001" i="3"/>
  <c r="BI997" i="3"/>
  <c r="BH997" i="3"/>
  <c r="BG997" i="3"/>
  <c r="BF997" i="3"/>
  <c r="T997" i="3"/>
  <c r="R997" i="3"/>
  <c r="P997" i="3"/>
  <c r="BI996" i="3"/>
  <c r="BH996" i="3"/>
  <c r="BG996" i="3"/>
  <c r="BF996" i="3"/>
  <c r="T996" i="3"/>
  <c r="R996" i="3"/>
  <c r="P996" i="3"/>
  <c r="BI994" i="3"/>
  <c r="BH994" i="3"/>
  <c r="BG994" i="3"/>
  <c r="BF994" i="3"/>
  <c r="T994" i="3"/>
  <c r="R994" i="3"/>
  <c r="P994" i="3"/>
  <c r="BI987" i="3"/>
  <c r="BH987" i="3"/>
  <c r="BG987" i="3"/>
  <c r="BF987" i="3"/>
  <c r="T987" i="3"/>
  <c r="R987" i="3"/>
  <c r="P987" i="3"/>
  <c r="BI986" i="3"/>
  <c r="BH986" i="3"/>
  <c r="BG986" i="3"/>
  <c r="BF986" i="3"/>
  <c r="T986" i="3"/>
  <c r="R986" i="3"/>
  <c r="P986" i="3"/>
  <c r="BI984" i="3"/>
  <c r="BH984" i="3"/>
  <c r="BG984" i="3"/>
  <c r="BF984" i="3"/>
  <c r="T984" i="3"/>
  <c r="R984" i="3"/>
  <c r="P984" i="3"/>
  <c r="BI971" i="3"/>
  <c r="BH971" i="3"/>
  <c r="BG971" i="3"/>
  <c r="BF971" i="3"/>
  <c r="T971" i="3"/>
  <c r="R971" i="3"/>
  <c r="P971" i="3"/>
  <c r="BI969" i="3"/>
  <c r="BH969" i="3"/>
  <c r="BG969" i="3"/>
  <c r="BF969" i="3"/>
  <c r="T969" i="3"/>
  <c r="R969" i="3"/>
  <c r="P969" i="3"/>
  <c r="BI968" i="3"/>
  <c r="BH968" i="3"/>
  <c r="BG968" i="3"/>
  <c r="BF968" i="3"/>
  <c r="T968" i="3"/>
  <c r="R968" i="3"/>
  <c r="P968" i="3"/>
  <c r="BI967" i="3"/>
  <c r="BH967" i="3"/>
  <c r="BG967" i="3"/>
  <c r="BF967" i="3"/>
  <c r="T967" i="3"/>
  <c r="R967" i="3"/>
  <c r="P967" i="3"/>
  <c r="BI966" i="3"/>
  <c r="BH966" i="3"/>
  <c r="BG966" i="3"/>
  <c r="BF966" i="3"/>
  <c r="T966" i="3"/>
  <c r="R966" i="3"/>
  <c r="P966" i="3"/>
  <c r="BI965" i="3"/>
  <c r="BH965" i="3"/>
  <c r="BG965" i="3"/>
  <c r="BF965" i="3"/>
  <c r="T965" i="3"/>
  <c r="R965" i="3"/>
  <c r="P965" i="3"/>
  <c r="BI960" i="3"/>
  <c r="BH960" i="3"/>
  <c r="BG960" i="3"/>
  <c r="BF960" i="3"/>
  <c r="T960" i="3"/>
  <c r="R960" i="3"/>
  <c r="P960" i="3"/>
  <c r="BI959" i="3"/>
  <c r="BH959" i="3"/>
  <c r="BG959" i="3"/>
  <c r="BF959" i="3"/>
  <c r="T959" i="3"/>
  <c r="R959" i="3"/>
  <c r="P959" i="3"/>
  <c r="BI958" i="3"/>
  <c r="BH958" i="3"/>
  <c r="BG958" i="3"/>
  <c r="BF958" i="3"/>
  <c r="T958" i="3"/>
  <c r="R958" i="3"/>
  <c r="P958" i="3"/>
  <c r="BI957" i="3"/>
  <c r="BH957" i="3"/>
  <c r="BG957" i="3"/>
  <c r="BF957" i="3"/>
  <c r="T957" i="3"/>
  <c r="R957" i="3"/>
  <c r="P957" i="3"/>
  <c r="BI952" i="3"/>
  <c r="BH952" i="3"/>
  <c r="BG952" i="3"/>
  <c r="BF952" i="3"/>
  <c r="T952" i="3"/>
  <c r="R952" i="3"/>
  <c r="P952" i="3"/>
  <c r="BI951" i="3"/>
  <c r="BH951" i="3"/>
  <c r="BG951" i="3"/>
  <c r="BF951" i="3"/>
  <c r="T951" i="3"/>
  <c r="R951" i="3"/>
  <c r="P951" i="3"/>
  <c r="BI949" i="3"/>
  <c r="BH949" i="3"/>
  <c r="BG949" i="3"/>
  <c r="BF949" i="3"/>
  <c r="T949" i="3"/>
  <c r="R949" i="3"/>
  <c r="P949" i="3"/>
  <c r="BI946" i="3"/>
  <c r="BH946" i="3"/>
  <c r="BG946" i="3"/>
  <c r="BF946" i="3"/>
  <c r="T946" i="3"/>
  <c r="R946" i="3"/>
  <c r="P946" i="3"/>
  <c r="BI944" i="3"/>
  <c r="BH944" i="3"/>
  <c r="BG944" i="3"/>
  <c r="BF944" i="3"/>
  <c r="T944" i="3"/>
  <c r="R944" i="3"/>
  <c r="P944" i="3"/>
  <c r="BI942" i="3"/>
  <c r="BH942" i="3"/>
  <c r="BG942" i="3"/>
  <c r="BF942" i="3"/>
  <c r="T942" i="3"/>
  <c r="R942" i="3"/>
  <c r="P942" i="3"/>
  <c r="BI941" i="3"/>
  <c r="BH941" i="3"/>
  <c r="BG941" i="3"/>
  <c r="BF941" i="3"/>
  <c r="T941" i="3"/>
  <c r="R941" i="3"/>
  <c r="P941" i="3"/>
  <c r="BI939" i="3"/>
  <c r="BH939" i="3"/>
  <c r="BG939" i="3"/>
  <c r="BF939" i="3"/>
  <c r="T939" i="3"/>
  <c r="R939" i="3"/>
  <c r="P939" i="3"/>
  <c r="BI937" i="3"/>
  <c r="BH937" i="3"/>
  <c r="BG937" i="3"/>
  <c r="BF937" i="3"/>
  <c r="T937" i="3"/>
  <c r="R937" i="3"/>
  <c r="P937" i="3"/>
  <c r="BI935" i="3"/>
  <c r="BH935" i="3"/>
  <c r="BG935" i="3"/>
  <c r="BF935" i="3"/>
  <c r="T935" i="3"/>
  <c r="R935" i="3"/>
  <c r="P935" i="3"/>
  <c r="BI931" i="3"/>
  <c r="BH931" i="3"/>
  <c r="BG931" i="3"/>
  <c r="BF931" i="3"/>
  <c r="T931" i="3"/>
  <c r="R931" i="3"/>
  <c r="P931" i="3"/>
  <c r="BI921" i="3"/>
  <c r="BH921" i="3"/>
  <c r="BG921" i="3"/>
  <c r="BF921" i="3"/>
  <c r="T921" i="3"/>
  <c r="R921" i="3"/>
  <c r="P921" i="3"/>
  <c r="BI917" i="3"/>
  <c r="BH917" i="3"/>
  <c r="BG917" i="3"/>
  <c r="BF917" i="3"/>
  <c r="T917" i="3"/>
  <c r="R917" i="3"/>
  <c r="P917" i="3"/>
  <c r="BI911" i="3"/>
  <c r="BH911" i="3"/>
  <c r="BG911" i="3"/>
  <c r="BF911" i="3"/>
  <c r="T911" i="3"/>
  <c r="R911" i="3"/>
  <c r="P911" i="3"/>
  <c r="BI907" i="3"/>
  <c r="BH907" i="3"/>
  <c r="BG907" i="3"/>
  <c r="BF907" i="3"/>
  <c r="T907" i="3"/>
  <c r="R907" i="3"/>
  <c r="P907" i="3"/>
  <c r="BI906" i="3"/>
  <c r="BH906" i="3"/>
  <c r="BG906" i="3"/>
  <c r="BF906" i="3"/>
  <c r="T906" i="3"/>
  <c r="R906" i="3"/>
  <c r="P906" i="3"/>
  <c r="BI905" i="3"/>
  <c r="BH905" i="3"/>
  <c r="BG905" i="3"/>
  <c r="BF905" i="3"/>
  <c r="T905" i="3"/>
  <c r="R905" i="3"/>
  <c r="P905" i="3"/>
  <c r="BI904" i="3"/>
  <c r="BH904" i="3"/>
  <c r="BG904" i="3"/>
  <c r="BF904" i="3"/>
  <c r="T904" i="3"/>
  <c r="R904" i="3"/>
  <c r="P904" i="3"/>
  <c r="BI903" i="3"/>
  <c r="BH903" i="3"/>
  <c r="BG903" i="3"/>
  <c r="BF903" i="3"/>
  <c r="T903" i="3"/>
  <c r="R903" i="3"/>
  <c r="P903" i="3"/>
  <c r="BI899" i="3"/>
  <c r="BH899" i="3"/>
  <c r="BG899" i="3"/>
  <c r="BF899" i="3"/>
  <c r="T899" i="3"/>
  <c r="R899" i="3"/>
  <c r="P899" i="3"/>
  <c r="BI894" i="3"/>
  <c r="BH894" i="3"/>
  <c r="BG894" i="3"/>
  <c r="BF894" i="3"/>
  <c r="T894" i="3"/>
  <c r="R894" i="3"/>
  <c r="P894" i="3"/>
  <c r="BI890" i="3"/>
  <c r="BH890" i="3"/>
  <c r="BG890" i="3"/>
  <c r="BF890" i="3"/>
  <c r="T890" i="3"/>
  <c r="R890" i="3"/>
  <c r="P890" i="3"/>
  <c r="BI889" i="3"/>
  <c r="BH889" i="3"/>
  <c r="BG889" i="3"/>
  <c r="BF889" i="3"/>
  <c r="T889" i="3"/>
  <c r="R889" i="3"/>
  <c r="P889" i="3"/>
  <c r="BI885" i="3"/>
  <c r="BH885" i="3"/>
  <c r="BG885" i="3"/>
  <c r="BF885" i="3"/>
  <c r="T885" i="3"/>
  <c r="R885" i="3"/>
  <c r="P885" i="3"/>
  <c r="BI883" i="3"/>
  <c r="BH883" i="3"/>
  <c r="BG883" i="3"/>
  <c r="BF883" i="3"/>
  <c r="T883" i="3"/>
  <c r="R883" i="3"/>
  <c r="P883" i="3"/>
  <c r="BI882" i="3"/>
  <c r="BH882" i="3"/>
  <c r="BG882" i="3"/>
  <c r="BF882" i="3"/>
  <c r="T882" i="3"/>
  <c r="R882" i="3"/>
  <c r="P882" i="3"/>
  <c r="BI880" i="3"/>
  <c r="BH880" i="3"/>
  <c r="BG880" i="3"/>
  <c r="BF880" i="3"/>
  <c r="T880" i="3"/>
  <c r="R880" i="3"/>
  <c r="P880" i="3"/>
  <c r="BI879" i="3"/>
  <c r="BH879" i="3"/>
  <c r="BG879" i="3"/>
  <c r="BF879" i="3"/>
  <c r="T879" i="3"/>
  <c r="R879" i="3"/>
  <c r="P879" i="3"/>
  <c r="BI877" i="3"/>
  <c r="BH877" i="3"/>
  <c r="BG877" i="3"/>
  <c r="BF877" i="3"/>
  <c r="T877" i="3"/>
  <c r="R877" i="3"/>
  <c r="P877" i="3"/>
  <c r="BI873" i="3"/>
  <c r="BH873" i="3"/>
  <c r="BG873" i="3"/>
  <c r="BF873" i="3"/>
  <c r="T873" i="3"/>
  <c r="R873" i="3"/>
  <c r="P873" i="3"/>
  <c r="BI871" i="3"/>
  <c r="BH871" i="3"/>
  <c r="BG871" i="3"/>
  <c r="BF871" i="3"/>
  <c r="T871" i="3"/>
  <c r="R871" i="3"/>
  <c r="P871" i="3"/>
  <c r="BI867" i="3"/>
  <c r="BH867" i="3"/>
  <c r="BG867" i="3"/>
  <c r="BF867" i="3"/>
  <c r="T867" i="3"/>
  <c r="R867" i="3"/>
  <c r="P867" i="3"/>
  <c r="BI859" i="3"/>
  <c r="BH859" i="3"/>
  <c r="BG859" i="3"/>
  <c r="BF859" i="3"/>
  <c r="T859" i="3"/>
  <c r="R859" i="3"/>
  <c r="P859" i="3"/>
  <c r="BI855" i="3"/>
  <c r="BH855" i="3"/>
  <c r="BG855" i="3"/>
  <c r="BF855" i="3"/>
  <c r="T855" i="3"/>
  <c r="R855" i="3"/>
  <c r="P855" i="3"/>
  <c r="BI850" i="3"/>
  <c r="BH850" i="3"/>
  <c r="BG850" i="3"/>
  <c r="BF850" i="3"/>
  <c r="T850" i="3"/>
  <c r="R850" i="3"/>
  <c r="P850" i="3"/>
  <c r="BI848" i="3"/>
  <c r="BH848" i="3"/>
  <c r="BG848" i="3"/>
  <c r="BF848" i="3"/>
  <c r="T848" i="3"/>
  <c r="R848" i="3"/>
  <c r="P848" i="3"/>
  <c r="BI844" i="3"/>
  <c r="BH844" i="3"/>
  <c r="BG844" i="3"/>
  <c r="BF844" i="3"/>
  <c r="T844" i="3"/>
  <c r="R844" i="3"/>
  <c r="P844" i="3"/>
  <c r="BI842" i="3"/>
  <c r="BH842" i="3"/>
  <c r="BG842" i="3"/>
  <c r="BF842" i="3"/>
  <c r="T842" i="3"/>
  <c r="R842" i="3"/>
  <c r="P842" i="3"/>
  <c r="BI840" i="3"/>
  <c r="BH840" i="3"/>
  <c r="BG840" i="3"/>
  <c r="BF840" i="3"/>
  <c r="T840" i="3"/>
  <c r="R840" i="3"/>
  <c r="P840" i="3"/>
  <c r="BI836" i="3"/>
  <c r="BH836" i="3"/>
  <c r="BG836" i="3"/>
  <c r="BF836" i="3"/>
  <c r="T836" i="3"/>
  <c r="R836" i="3"/>
  <c r="P836" i="3"/>
  <c r="BI834" i="3"/>
  <c r="BH834" i="3"/>
  <c r="BG834" i="3"/>
  <c r="BF834" i="3"/>
  <c r="T834" i="3"/>
  <c r="R834" i="3"/>
  <c r="P834" i="3"/>
  <c r="BI825" i="3"/>
  <c r="BH825" i="3"/>
  <c r="BG825" i="3"/>
  <c r="BF825" i="3"/>
  <c r="T825" i="3"/>
  <c r="R825" i="3"/>
  <c r="P825" i="3"/>
  <c r="BI823" i="3"/>
  <c r="BH823" i="3"/>
  <c r="BG823" i="3"/>
  <c r="BF823" i="3"/>
  <c r="T823" i="3"/>
  <c r="R823" i="3"/>
  <c r="P823" i="3"/>
  <c r="BI819" i="3"/>
  <c r="BH819" i="3"/>
  <c r="BG819" i="3"/>
  <c r="BF819" i="3"/>
  <c r="T819" i="3"/>
  <c r="R819" i="3"/>
  <c r="P819" i="3"/>
  <c r="BI817" i="3"/>
  <c r="BH817" i="3"/>
  <c r="BG817" i="3"/>
  <c r="BF817" i="3"/>
  <c r="T817" i="3"/>
  <c r="R817" i="3"/>
  <c r="P817" i="3"/>
  <c r="BI813" i="3"/>
  <c r="BH813" i="3"/>
  <c r="BG813" i="3"/>
  <c r="BF813" i="3"/>
  <c r="T813" i="3"/>
  <c r="R813" i="3"/>
  <c r="P813" i="3"/>
  <c r="BI811" i="3"/>
  <c r="BH811" i="3"/>
  <c r="BG811" i="3"/>
  <c r="BF811" i="3"/>
  <c r="T811" i="3"/>
  <c r="R811" i="3"/>
  <c r="P811" i="3"/>
  <c r="BI808" i="3"/>
  <c r="BH808" i="3"/>
  <c r="BG808" i="3"/>
  <c r="BF808" i="3"/>
  <c r="T808" i="3"/>
  <c r="R808" i="3"/>
  <c r="P808" i="3"/>
  <c r="BI806" i="3"/>
  <c r="BH806" i="3"/>
  <c r="BG806" i="3"/>
  <c r="BF806" i="3"/>
  <c r="T806" i="3"/>
  <c r="R806" i="3"/>
  <c r="P806" i="3"/>
  <c r="BI805" i="3"/>
  <c r="BH805" i="3"/>
  <c r="BG805" i="3"/>
  <c r="BF805" i="3"/>
  <c r="T805" i="3"/>
  <c r="R805" i="3"/>
  <c r="P805" i="3"/>
  <c r="BI803" i="3"/>
  <c r="BH803" i="3"/>
  <c r="BG803" i="3"/>
  <c r="BF803" i="3"/>
  <c r="T803" i="3"/>
  <c r="R803" i="3"/>
  <c r="P803" i="3"/>
  <c r="BI798" i="3"/>
  <c r="BH798" i="3"/>
  <c r="BG798" i="3"/>
  <c r="BF798" i="3"/>
  <c r="T798" i="3"/>
  <c r="R798" i="3"/>
  <c r="P798" i="3"/>
  <c r="BI796" i="3"/>
  <c r="BH796" i="3"/>
  <c r="BG796" i="3"/>
  <c r="BF796" i="3"/>
  <c r="T796" i="3"/>
  <c r="R796" i="3"/>
  <c r="P796" i="3"/>
  <c r="BI790" i="3"/>
  <c r="BH790" i="3"/>
  <c r="BG790" i="3"/>
  <c r="BF790" i="3"/>
  <c r="T790" i="3"/>
  <c r="R790" i="3"/>
  <c r="P790" i="3"/>
  <c r="BI788" i="3"/>
  <c r="BH788" i="3"/>
  <c r="BG788" i="3"/>
  <c r="BF788" i="3"/>
  <c r="T788" i="3"/>
  <c r="R788" i="3"/>
  <c r="P788" i="3"/>
  <c r="BI786" i="3"/>
  <c r="BH786" i="3"/>
  <c r="BG786" i="3"/>
  <c r="BF786" i="3"/>
  <c r="T786" i="3"/>
  <c r="R786" i="3"/>
  <c r="P786" i="3"/>
  <c r="BI784" i="3"/>
  <c r="BH784" i="3"/>
  <c r="BG784" i="3"/>
  <c r="BF784" i="3"/>
  <c r="T784" i="3"/>
  <c r="R784" i="3"/>
  <c r="P784" i="3"/>
  <c r="BI780" i="3"/>
  <c r="BH780" i="3"/>
  <c r="BG780" i="3"/>
  <c r="BF780" i="3"/>
  <c r="T780" i="3"/>
  <c r="R780" i="3"/>
  <c r="P780" i="3"/>
  <c r="BI776" i="3"/>
  <c r="BH776" i="3"/>
  <c r="BG776" i="3"/>
  <c r="BF776" i="3"/>
  <c r="T776" i="3"/>
  <c r="R776" i="3"/>
  <c r="P776" i="3"/>
  <c r="BI772" i="3"/>
  <c r="BH772" i="3"/>
  <c r="BG772" i="3"/>
  <c r="BF772" i="3"/>
  <c r="T772" i="3"/>
  <c r="R772" i="3"/>
  <c r="P772" i="3"/>
  <c r="BI770" i="3"/>
  <c r="BH770" i="3"/>
  <c r="BG770" i="3"/>
  <c r="BF770" i="3"/>
  <c r="T770" i="3"/>
  <c r="R770" i="3"/>
  <c r="P770" i="3"/>
  <c r="BI766" i="3"/>
  <c r="BH766" i="3"/>
  <c r="BG766" i="3"/>
  <c r="BF766" i="3"/>
  <c r="T766" i="3"/>
  <c r="R766" i="3"/>
  <c r="P766" i="3"/>
  <c r="BI764" i="3"/>
  <c r="BH764" i="3"/>
  <c r="BG764" i="3"/>
  <c r="BF764" i="3"/>
  <c r="T764" i="3"/>
  <c r="R764" i="3"/>
  <c r="P764" i="3"/>
  <c r="BI761" i="3"/>
  <c r="BH761" i="3"/>
  <c r="BG761" i="3"/>
  <c r="BF761" i="3"/>
  <c r="T761" i="3"/>
  <c r="R761" i="3"/>
  <c r="P761" i="3"/>
  <c r="BI757" i="3"/>
  <c r="BH757" i="3"/>
  <c r="BG757" i="3"/>
  <c r="BF757" i="3"/>
  <c r="T757" i="3"/>
  <c r="R757" i="3"/>
  <c r="P757" i="3"/>
  <c r="BI754" i="3"/>
  <c r="BH754" i="3"/>
  <c r="BG754" i="3"/>
  <c r="BF754" i="3"/>
  <c r="T754" i="3"/>
  <c r="R754" i="3"/>
  <c r="P754" i="3"/>
  <c r="BI753" i="3"/>
  <c r="BH753" i="3"/>
  <c r="BG753" i="3"/>
  <c r="BF753" i="3"/>
  <c r="T753" i="3"/>
  <c r="R753" i="3"/>
  <c r="P753" i="3"/>
  <c r="BI752" i="3"/>
  <c r="BH752" i="3"/>
  <c r="BG752" i="3"/>
  <c r="BF752" i="3"/>
  <c r="T752" i="3"/>
  <c r="R752" i="3"/>
  <c r="P752" i="3"/>
  <c r="BI747" i="3"/>
  <c r="BH747" i="3"/>
  <c r="BG747" i="3"/>
  <c r="BF747" i="3"/>
  <c r="T747" i="3"/>
  <c r="R747" i="3"/>
  <c r="P747" i="3"/>
  <c r="BI745" i="3"/>
  <c r="BH745" i="3"/>
  <c r="BG745" i="3"/>
  <c r="BF745" i="3"/>
  <c r="T745" i="3"/>
  <c r="R745" i="3"/>
  <c r="P745" i="3"/>
  <c r="BI744" i="3"/>
  <c r="BH744" i="3"/>
  <c r="BG744" i="3"/>
  <c r="BF744" i="3"/>
  <c r="T744" i="3"/>
  <c r="R744" i="3"/>
  <c r="P744" i="3"/>
  <c r="BI742" i="3"/>
  <c r="BH742" i="3"/>
  <c r="BG742" i="3"/>
  <c r="BF742" i="3"/>
  <c r="T742" i="3"/>
  <c r="R742" i="3"/>
  <c r="P742" i="3"/>
  <c r="BI740" i="3"/>
  <c r="BH740" i="3"/>
  <c r="BG740" i="3"/>
  <c r="BF740" i="3"/>
  <c r="T740" i="3"/>
  <c r="R740" i="3"/>
  <c r="P740" i="3"/>
  <c r="BI736" i="3"/>
  <c r="BH736" i="3"/>
  <c r="BG736" i="3"/>
  <c r="BF736" i="3"/>
  <c r="T736" i="3"/>
  <c r="R736" i="3"/>
  <c r="P736" i="3"/>
  <c r="BI732" i="3"/>
  <c r="BH732" i="3"/>
  <c r="BG732" i="3"/>
  <c r="BF732" i="3"/>
  <c r="T732" i="3"/>
  <c r="R732" i="3"/>
  <c r="P732" i="3"/>
  <c r="BI730" i="3"/>
  <c r="BH730" i="3"/>
  <c r="BG730" i="3"/>
  <c r="BF730" i="3"/>
  <c r="T730" i="3"/>
  <c r="R730" i="3"/>
  <c r="P730" i="3"/>
  <c r="BI728" i="3"/>
  <c r="BH728" i="3"/>
  <c r="BG728" i="3"/>
  <c r="BF728" i="3"/>
  <c r="T728" i="3"/>
  <c r="R728" i="3"/>
  <c r="P728" i="3"/>
  <c r="BI723" i="3"/>
  <c r="BH723" i="3"/>
  <c r="BG723" i="3"/>
  <c r="BF723" i="3"/>
  <c r="T723" i="3"/>
  <c r="R723" i="3"/>
  <c r="P723" i="3"/>
  <c r="BI716" i="3"/>
  <c r="BH716" i="3"/>
  <c r="BG716" i="3"/>
  <c r="BF716" i="3"/>
  <c r="T716" i="3"/>
  <c r="R716" i="3"/>
  <c r="P716" i="3"/>
  <c r="BI712" i="3"/>
  <c r="BH712" i="3"/>
  <c r="BG712" i="3"/>
  <c r="BF712" i="3"/>
  <c r="T712" i="3"/>
  <c r="R712" i="3"/>
  <c r="P712" i="3"/>
  <c r="BI710" i="3"/>
  <c r="BH710" i="3"/>
  <c r="BG710" i="3"/>
  <c r="BF710" i="3"/>
  <c r="T710" i="3"/>
  <c r="R710" i="3"/>
  <c r="P710" i="3"/>
  <c r="BI707" i="3"/>
  <c r="BH707" i="3"/>
  <c r="BG707" i="3"/>
  <c r="BF707" i="3"/>
  <c r="T707" i="3"/>
  <c r="T706" i="3"/>
  <c r="R707" i="3"/>
  <c r="R706" i="3" s="1"/>
  <c r="P707" i="3"/>
  <c r="P706" i="3" s="1"/>
  <c r="BI705" i="3"/>
  <c r="BH705" i="3"/>
  <c r="BG705" i="3"/>
  <c r="BF705" i="3"/>
  <c r="T705" i="3"/>
  <c r="R705" i="3"/>
  <c r="P705" i="3"/>
  <c r="BI704" i="3"/>
  <c r="BH704" i="3"/>
  <c r="BG704" i="3"/>
  <c r="BF704" i="3"/>
  <c r="T704" i="3"/>
  <c r="R704" i="3"/>
  <c r="P704" i="3"/>
  <c r="BI702" i="3"/>
  <c r="BH702" i="3"/>
  <c r="BG702" i="3"/>
  <c r="BF702" i="3"/>
  <c r="T702" i="3"/>
  <c r="R702" i="3"/>
  <c r="P702" i="3"/>
  <c r="BI701" i="3"/>
  <c r="BH701" i="3"/>
  <c r="BG701" i="3"/>
  <c r="BF701" i="3"/>
  <c r="T701" i="3"/>
  <c r="R701" i="3"/>
  <c r="P701" i="3"/>
  <c r="BI700" i="3"/>
  <c r="BH700" i="3"/>
  <c r="BG700" i="3"/>
  <c r="BF700" i="3"/>
  <c r="T700" i="3"/>
  <c r="R700" i="3"/>
  <c r="P700" i="3"/>
  <c r="BI697" i="3"/>
  <c r="BH697" i="3"/>
  <c r="BG697" i="3"/>
  <c r="BF697" i="3"/>
  <c r="T697" i="3"/>
  <c r="R697" i="3"/>
  <c r="P697" i="3"/>
  <c r="BI687" i="3"/>
  <c r="BH687" i="3"/>
  <c r="BG687" i="3"/>
  <c r="BF687" i="3"/>
  <c r="T687" i="3"/>
  <c r="R687" i="3"/>
  <c r="P687" i="3"/>
  <c r="BI682" i="3"/>
  <c r="BH682" i="3"/>
  <c r="BG682" i="3"/>
  <c r="BF682" i="3"/>
  <c r="T682" i="3"/>
  <c r="R682" i="3"/>
  <c r="P682" i="3"/>
  <c r="BI681" i="3"/>
  <c r="BH681" i="3"/>
  <c r="BG681" i="3"/>
  <c r="BF681" i="3"/>
  <c r="T681" i="3"/>
  <c r="R681" i="3"/>
  <c r="P681" i="3"/>
  <c r="BI676" i="3"/>
  <c r="BH676" i="3"/>
  <c r="BG676" i="3"/>
  <c r="BF676" i="3"/>
  <c r="T676" i="3"/>
  <c r="R676" i="3"/>
  <c r="P676" i="3"/>
  <c r="BI667" i="3"/>
  <c r="BH667" i="3"/>
  <c r="BG667" i="3"/>
  <c r="BF667" i="3"/>
  <c r="T667" i="3"/>
  <c r="R667" i="3"/>
  <c r="P667" i="3"/>
  <c r="BI662" i="3"/>
  <c r="BH662" i="3"/>
  <c r="BG662" i="3"/>
  <c r="BF662" i="3"/>
  <c r="T662" i="3"/>
  <c r="R662" i="3"/>
  <c r="P662" i="3"/>
  <c r="BI660" i="3"/>
  <c r="BH660" i="3"/>
  <c r="BG660" i="3"/>
  <c r="BF660" i="3"/>
  <c r="T660" i="3"/>
  <c r="R660" i="3"/>
  <c r="P660" i="3"/>
  <c r="BI653" i="3"/>
  <c r="BH653" i="3"/>
  <c r="BG653" i="3"/>
  <c r="BF653" i="3"/>
  <c r="T653" i="3"/>
  <c r="R653" i="3"/>
  <c r="P653" i="3"/>
  <c r="BI651" i="3"/>
  <c r="BH651" i="3"/>
  <c r="BG651" i="3"/>
  <c r="BF651" i="3"/>
  <c r="T651" i="3"/>
  <c r="R651" i="3"/>
  <c r="P651" i="3"/>
  <c r="BI646" i="3"/>
  <c r="BH646" i="3"/>
  <c r="BG646" i="3"/>
  <c r="BF646" i="3"/>
  <c r="T646" i="3"/>
  <c r="R646" i="3"/>
  <c r="P646" i="3"/>
  <c r="BI643" i="3"/>
  <c r="BH643" i="3"/>
  <c r="BG643" i="3"/>
  <c r="BF643" i="3"/>
  <c r="T643" i="3"/>
  <c r="R643" i="3"/>
  <c r="P643" i="3"/>
  <c r="BI640" i="3"/>
  <c r="BH640" i="3"/>
  <c r="BG640" i="3"/>
  <c r="BF640" i="3"/>
  <c r="T640" i="3"/>
  <c r="R640" i="3"/>
  <c r="P640" i="3"/>
  <c r="BI637" i="3"/>
  <c r="BH637" i="3"/>
  <c r="BG637" i="3"/>
  <c r="BF637" i="3"/>
  <c r="T637" i="3"/>
  <c r="R637" i="3"/>
  <c r="P637" i="3"/>
  <c r="BI634" i="3"/>
  <c r="BH634" i="3"/>
  <c r="BG634" i="3"/>
  <c r="BF634" i="3"/>
  <c r="T634" i="3"/>
  <c r="R634" i="3"/>
  <c r="P634" i="3"/>
  <c r="BI629" i="3"/>
  <c r="BH629" i="3"/>
  <c r="BG629" i="3"/>
  <c r="BF629" i="3"/>
  <c r="T629" i="3"/>
  <c r="R629" i="3"/>
  <c r="P629" i="3"/>
  <c r="BI627" i="3"/>
  <c r="BH627" i="3"/>
  <c r="BG627" i="3"/>
  <c r="BF627" i="3"/>
  <c r="T627" i="3"/>
  <c r="R627" i="3"/>
  <c r="P627" i="3"/>
  <c r="BI625" i="3"/>
  <c r="BH625" i="3"/>
  <c r="BG625" i="3"/>
  <c r="BF625" i="3"/>
  <c r="T625" i="3"/>
  <c r="R625" i="3"/>
  <c r="P625" i="3"/>
  <c r="BI623" i="3"/>
  <c r="BH623" i="3"/>
  <c r="BG623" i="3"/>
  <c r="BF623" i="3"/>
  <c r="T623" i="3"/>
  <c r="R623" i="3"/>
  <c r="P623" i="3"/>
  <c r="BI621" i="3"/>
  <c r="BH621" i="3"/>
  <c r="BG621" i="3"/>
  <c r="BF621" i="3"/>
  <c r="T621" i="3"/>
  <c r="R621" i="3"/>
  <c r="P621" i="3"/>
  <c r="BI619" i="3"/>
  <c r="BH619" i="3"/>
  <c r="BG619" i="3"/>
  <c r="BF619" i="3"/>
  <c r="T619" i="3"/>
  <c r="R619" i="3"/>
  <c r="P619" i="3"/>
  <c r="BI617" i="3"/>
  <c r="BH617" i="3"/>
  <c r="BG617" i="3"/>
  <c r="BF617" i="3"/>
  <c r="T617" i="3"/>
  <c r="R617" i="3"/>
  <c r="P617" i="3"/>
  <c r="BI615" i="3"/>
  <c r="BH615" i="3"/>
  <c r="BG615" i="3"/>
  <c r="BF615" i="3"/>
  <c r="T615" i="3"/>
  <c r="R615" i="3"/>
  <c r="P615" i="3"/>
  <c r="BI613" i="3"/>
  <c r="BH613" i="3"/>
  <c r="BG613" i="3"/>
  <c r="BF613" i="3"/>
  <c r="T613" i="3"/>
  <c r="R613" i="3"/>
  <c r="P613" i="3"/>
  <c r="BI609" i="3"/>
  <c r="BH609" i="3"/>
  <c r="BG609" i="3"/>
  <c r="BF609" i="3"/>
  <c r="T609" i="3"/>
  <c r="R609" i="3"/>
  <c r="P609" i="3"/>
  <c r="BI604" i="3"/>
  <c r="BH604" i="3"/>
  <c r="BG604" i="3"/>
  <c r="BF604" i="3"/>
  <c r="T604" i="3"/>
  <c r="R604" i="3"/>
  <c r="P604" i="3"/>
  <c r="BI598" i="3"/>
  <c r="BH598" i="3"/>
  <c r="BG598" i="3"/>
  <c r="BF598" i="3"/>
  <c r="T598" i="3"/>
  <c r="R598" i="3"/>
  <c r="P598" i="3"/>
  <c r="BI595" i="3"/>
  <c r="BH595" i="3"/>
  <c r="BG595" i="3"/>
  <c r="BF595" i="3"/>
  <c r="T595" i="3"/>
  <c r="R595" i="3"/>
  <c r="P595" i="3"/>
  <c r="BI594" i="3"/>
  <c r="BH594" i="3"/>
  <c r="BG594" i="3"/>
  <c r="BF594" i="3"/>
  <c r="T594" i="3"/>
  <c r="R594" i="3"/>
  <c r="P594" i="3"/>
  <c r="BI591" i="3"/>
  <c r="BH591" i="3"/>
  <c r="BG591" i="3"/>
  <c r="BF591" i="3"/>
  <c r="T591" i="3"/>
  <c r="R591" i="3"/>
  <c r="P591" i="3"/>
  <c r="BI590" i="3"/>
  <c r="BH590" i="3"/>
  <c r="BG590" i="3"/>
  <c r="BF590" i="3"/>
  <c r="T590" i="3"/>
  <c r="R590" i="3"/>
  <c r="P590" i="3"/>
  <c r="BI588" i="3"/>
  <c r="BH588" i="3"/>
  <c r="BG588" i="3"/>
  <c r="BF588" i="3"/>
  <c r="T588" i="3"/>
  <c r="R588" i="3"/>
  <c r="P588" i="3"/>
  <c r="BI585" i="3"/>
  <c r="BH585" i="3"/>
  <c r="BG585" i="3"/>
  <c r="BF585" i="3"/>
  <c r="T585" i="3"/>
  <c r="R585" i="3"/>
  <c r="P585" i="3"/>
  <c r="BI581" i="3"/>
  <c r="BH581" i="3"/>
  <c r="BG581" i="3"/>
  <c r="BF581" i="3"/>
  <c r="T581" i="3"/>
  <c r="R581" i="3"/>
  <c r="P581" i="3"/>
  <c r="BI579" i="3"/>
  <c r="BH579" i="3"/>
  <c r="BG579" i="3"/>
  <c r="BF579" i="3"/>
  <c r="T579" i="3"/>
  <c r="R579" i="3"/>
  <c r="P579" i="3"/>
  <c r="BI574" i="3"/>
  <c r="BH574" i="3"/>
  <c r="BG574" i="3"/>
  <c r="BF574" i="3"/>
  <c r="T574" i="3"/>
  <c r="R574" i="3"/>
  <c r="P574" i="3"/>
  <c r="BI567" i="3"/>
  <c r="BH567" i="3"/>
  <c r="BG567" i="3"/>
  <c r="BF567" i="3"/>
  <c r="T567" i="3"/>
  <c r="R567" i="3"/>
  <c r="P567" i="3"/>
  <c r="BI560" i="3"/>
  <c r="BH560" i="3"/>
  <c r="BG560" i="3"/>
  <c r="BF560" i="3"/>
  <c r="T560" i="3"/>
  <c r="R560" i="3"/>
  <c r="P560" i="3"/>
  <c r="BI558" i="3"/>
  <c r="BH558" i="3"/>
  <c r="BG558" i="3"/>
  <c r="BF558" i="3"/>
  <c r="T558" i="3"/>
  <c r="R558" i="3"/>
  <c r="P558" i="3"/>
  <c r="BI556" i="3"/>
  <c r="BH556" i="3"/>
  <c r="BG556" i="3"/>
  <c r="BF556" i="3"/>
  <c r="T556" i="3"/>
  <c r="R556" i="3"/>
  <c r="P556" i="3"/>
  <c r="BI554" i="3"/>
  <c r="BH554" i="3"/>
  <c r="BG554" i="3"/>
  <c r="BF554" i="3"/>
  <c r="T554" i="3"/>
  <c r="R554" i="3"/>
  <c r="P554" i="3"/>
  <c r="BI552" i="3"/>
  <c r="BH552" i="3"/>
  <c r="BG552" i="3"/>
  <c r="BF552" i="3"/>
  <c r="T552" i="3"/>
  <c r="R552" i="3"/>
  <c r="P552" i="3"/>
  <c r="BI550" i="3"/>
  <c r="BH550" i="3"/>
  <c r="BG550" i="3"/>
  <c r="BF550" i="3"/>
  <c r="T550" i="3"/>
  <c r="R550" i="3"/>
  <c r="P550" i="3"/>
  <c r="BI549" i="3"/>
  <c r="BH549" i="3"/>
  <c r="BG549" i="3"/>
  <c r="BF549" i="3"/>
  <c r="T549" i="3"/>
  <c r="R549" i="3"/>
  <c r="P549" i="3"/>
  <c r="BI545" i="3"/>
  <c r="BH545" i="3"/>
  <c r="BG545" i="3"/>
  <c r="BF545" i="3"/>
  <c r="T545" i="3"/>
  <c r="R545" i="3"/>
  <c r="P545" i="3"/>
  <c r="BI544" i="3"/>
  <c r="BH544" i="3"/>
  <c r="BG544" i="3"/>
  <c r="BF544" i="3"/>
  <c r="T544" i="3"/>
  <c r="R544" i="3"/>
  <c r="P544" i="3"/>
  <c r="BI543" i="3"/>
  <c r="BH543" i="3"/>
  <c r="BG543" i="3"/>
  <c r="BF543" i="3"/>
  <c r="T543" i="3"/>
  <c r="R543" i="3"/>
  <c r="P543" i="3"/>
  <c r="BI542" i="3"/>
  <c r="BH542" i="3"/>
  <c r="BG542" i="3"/>
  <c r="BF542" i="3"/>
  <c r="T542" i="3"/>
  <c r="R542" i="3"/>
  <c r="P542" i="3"/>
  <c r="BI538" i="3"/>
  <c r="BH538" i="3"/>
  <c r="BG538" i="3"/>
  <c r="BF538" i="3"/>
  <c r="T538" i="3"/>
  <c r="R538" i="3"/>
  <c r="P538" i="3"/>
  <c r="BI535" i="3"/>
  <c r="BH535" i="3"/>
  <c r="BG535" i="3"/>
  <c r="BF535" i="3"/>
  <c r="T535" i="3"/>
  <c r="R535" i="3"/>
  <c r="P535" i="3"/>
  <c r="BI534" i="3"/>
  <c r="BH534" i="3"/>
  <c r="BG534" i="3"/>
  <c r="BF534" i="3"/>
  <c r="T534" i="3"/>
  <c r="R534" i="3"/>
  <c r="P534" i="3"/>
  <c r="BI532" i="3"/>
  <c r="BH532" i="3"/>
  <c r="BG532" i="3"/>
  <c r="BF532" i="3"/>
  <c r="T532" i="3"/>
  <c r="R532" i="3"/>
  <c r="P532" i="3"/>
  <c r="BI530" i="3"/>
  <c r="BH530" i="3"/>
  <c r="BG530" i="3"/>
  <c r="BF530" i="3"/>
  <c r="T530" i="3"/>
  <c r="R530" i="3"/>
  <c r="P530" i="3"/>
  <c r="BI529" i="3"/>
  <c r="BH529" i="3"/>
  <c r="BG529" i="3"/>
  <c r="BF529" i="3"/>
  <c r="T529" i="3"/>
  <c r="R529" i="3"/>
  <c r="P529" i="3"/>
  <c r="BI528" i="3"/>
  <c r="BH528" i="3"/>
  <c r="BG528" i="3"/>
  <c r="BF528" i="3"/>
  <c r="T528" i="3"/>
  <c r="R528" i="3"/>
  <c r="P528" i="3"/>
  <c r="BI524" i="3"/>
  <c r="BH524" i="3"/>
  <c r="BG524" i="3"/>
  <c r="BF524" i="3"/>
  <c r="T524" i="3"/>
  <c r="R524" i="3"/>
  <c r="P524" i="3"/>
  <c r="BI519" i="3"/>
  <c r="BH519" i="3"/>
  <c r="BG519" i="3"/>
  <c r="BF519" i="3"/>
  <c r="T519" i="3"/>
  <c r="R519" i="3"/>
  <c r="P519" i="3"/>
  <c r="BI518" i="3"/>
  <c r="BH518" i="3"/>
  <c r="BG518" i="3"/>
  <c r="BF518" i="3"/>
  <c r="T518" i="3"/>
  <c r="R518" i="3"/>
  <c r="P518" i="3"/>
  <c r="BI517" i="3"/>
  <c r="BH517" i="3"/>
  <c r="BG517" i="3"/>
  <c r="BF517" i="3"/>
  <c r="T517" i="3"/>
  <c r="R517" i="3"/>
  <c r="P517" i="3"/>
  <c r="BI516" i="3"/>
  <c r="BH516" i="3"/>
  <c r="BG516" i="3"/>
  <c r="BF516" i="3"/>
  <c r="T516" i="3"/>
  <c r="R516" i="3"/>
  <c r="P516" i="3"/>
  <c r="BI514" i="3"/>
  <c r="BH514" i="3"/>
  <c r="BG514" i="3"/>
  <c r="BF514" i="3"/>
  <c r="T514" i="3"/>
  <c r="R514" i="3"/>
  <c r="P514" i="3"/>
  <c r="BI512" i="3"/>
  <c r="BH512" i="3"/>
  <c r="BG512" i="3"/>
  <c r="BF512" i="3"/>
  <c r="T512" i="3"/>
  <c r="R512" i="3"/>
  <c r="P512" i="3"/>
  <c r="BI498" i="3"/>
  <c r="BH498" i="3"/>
  <c r="BG498" i="3"/>
  <c r="BF498" i="3"/>
  <c r="T498" i="3"/>
  <c r="R498" i="3"/>
  <c r="P498" i="3"/>
  <c r="BI497" i="3"/>
  <c r="BH497" i="3"/>
  <c r="BG497" i="3"/>
  <c r="BF497" i="3"/>
  <c r="T497" i="3"/>
  <c r="R497" i="3"/>
  <c r="P497" i="3"/>
  <c r="BI495" i="3"/>
  <c r="BH495" i="3"/>
  <c r="BG495" i="3"/>
  <c r="BF495" i="3"/>
  <c r="T495" i="3"/>
  <c r="R495" i="3"/>
  <c r="P495" i="3"/>
  <c r="BI492" i="3"/>
  <c r="BH492" i="3"/>
  <c r="BG492" i="3"/>
  <c r="BF492" i="3"/>
  <c r="T492" i="3"/>
  <c r="R492" i="3"/>
  <c r="P492" i="3"/>
  <c r="BI476" i="3"/>
  <c r="BH476" i="3"/>
  <c r="BG476" i="3"/>
  <c r="BF476" i="3"/>
  <c r="T476" i="3"/>
  <c r="R476" i="3"/>
  <c r="P476" i="3"/>
  <c r="BI474" i="3"/>
  <c r="BH474" i="3"/>
  <c r="BG474" i="3"/>
  <c r="BF474" i="3"/>
  <c r="T474" i="3"/>
  <c r="R474" i="3"/>
  <c r="P474" i="3"/>
  <c r="BI470" i="3"/>
  <c r="BH470" i="3"/>
  <c r="BG470" i="3"/>
  <c r="BF470" i="3"/>
  <c r="T470" i="3"/>
  <c r="R470" i="3"/>
  <c r="P470" i="3"/>
  <c r="BI466" i="3"/>
  <c r="BH466" i="3"/>
  <c r="BG466" i="3"/>
  <c r="BF466" i="3"/>
  <c r="T466" i="3"/>
  <c r="R466" i="3"/>
  <c r="P466" i="3"/>
  <c r="BI465" i="3"/>
  <c r="BH465" i="3"/>
  <c r="BG465" i="3"/>
  <c r="BF465" i="3"/>
  <c r="T465" i="3"/>
  <c r="R465" i="3"/>
  <c r="P465" i="3"/>
  <c r="BI464" i="3"/>
  <c r="BH464" i="3"/>
  <c r="BG464" i="3"/>
  <c r="BF464" i="3"/>
  <c r="T464" i="3"/>
  <c r="R464" i="3"/>
  <c r="P464" i="3"/>
  <c r="BI462" i="3"/>
  <c r="BH462" i="3"/>
  <c r="BG462" i="3"/>
  <c r="BF462" i="3"/>
  <c r="T462" i="3"/>
  <c r="R462" i="3"/>
  <c r="P462" i="3"/>
  <c r="BI458" i="3"/>
  <c r="BH458" i="3"/>
  <c r="BG458" i="3"/>
  <c r="BF458" i="3"/>
  <c r="T458" i="3"/>
  <c r="R458" i="3"/>
  <c r="P458" i="3"/>
  <c r="BI455" i="3"/>
  <c r="BH455" i="3"/>
  <c r="BG455" i="3"/>
  <c r="BF455" i="3"/>
  <c r="T455" i="3"/>
  <c r="R455" i="3"/>
  <c r="P455" i="3"/>
  <c r="BI454" i="3"/>
  <c r="BH454" i="3"/>
  <c r="BG454" i="3"/>
  <c r="BF454" i="3"/>
  <c r="T454" i="3"/>
  <c r="R454" i="3"/>
  <c r="P454" i="3"/>
  <c r="BI452" i="3"/>
  <c r="BH452" i="3"/>
  <c r="BG452" i="3"/>
  <c r="BF452" i="3"/>
  <c r="T452" i="3"/>
  <c r="R452" i="3"/>
  <c r="P452" i="3"/>
  <c r="BI448" i="3"/>
  <c r="BH448" i="3"/>
  <c r="BG448" i="3"/>
  <c r="BF448" i="3"/>
  <c r="T448" i="3"/>
  <c r="R448" i="3"/>
  <c r="P448" i="3"/>
  <c r="BI447" i="3"/>
  <c r="BH447" i="3"/>
  <c r="BG447" i="3"/>
  <c r="BF447" i="3"/>
  <c r="T447" i="3"/>
  <c r="R447" i="3"/>
  <c r="P447" i="3"/>
  <c r="BI445" i="3"/>
  <c r="BH445" i="3"/>
  <c r="BG445" i="3"/>
  <c r="BF445" i="3"/>
  <c r="T445" i="3"/>
  <c r="R445" i="3"/>
  <c r="P445" i="3"/>
  <c r="BI444" i="3"/>
  <c r="BH444" i="3"/>
  <c r="BG444" i="3"/>
  <c r="BF444" i="3"/>
  <c r="T444" i="3"/>
  <c r="R444" i="3"/>
  <c r="P444" i="3"/>
  <c r="BI427" i="3"/>
  <c r="BH427" i="3"/>
  <c r="BG427" i="3"/>
  <c r="BF427" i="3"/>
  <c r="T427" i="3"/>
  <c r="R427" i="3"/>
  <c r="P427" i="3"/>
  <c r="BI426" i="3"/>
  <c r="BH426" i="3"/>
  <c r="BG426" i="3"/>
  <c r="BF426" i="3"/>
  <c r="T426" i="3"/>
  <c r="R426" i="3"/>
  <c r="P426" i="3"/>
  <c r="BI425" i="3"/>
  <c r="BH425" i="3"/>
  <c r="BG425" i="3"/>
  <c r="BF425" i="3"/>
  <c r="T425" i="3"/>
  <c r="R425" i="3"/>
  <c r="P425" i="3"/>
  <c r="BI417" i="3"/>
  <c r="BH417" i="3"/>
  <c r="BG417" i="3"/>
  <c r="BF417" i="3"/>
  <c r="T417" i="3"/>
  <c r="R417" i="3"/>
  <c r="P417" i="3"/>
  <c r="BI416" i="3"/>
  <c r="BH416" i="3"/>
  <c r="BG416" i="3"/>
  <c r="BF416" i="3"/>
  <c r="T416" i="3"/>
  <c r="R416" i="3"/>
  <c r="P416" i="3"/>
  <c r="BI413" i="3"/>
  <c r="BH413" i="3"/>
  <c r="BG413" i="3"/>
  <c r="BF413" i="3"/>
  <c r="T413" i="3"/>
  <c r="R413" i="3"/>
  <c r="P413" i="3"/>
  <c r="BI405" i="3"/>
  <c r="BH405" i="3"/>
  <c r="BG405" i="3"/>
  <c r="BF405" i="3"/>
  <c r="T405" i="3"/>
  <c r="R405" i="3"/>
  <c r="P405" i="3"/>
  <c r="BI403" i="3"/>
  <c r="BH403" i="3"/>
  <c r="BG403" i="3"/>
  <c r="BF403" i="3"/>
  <c r="T403" i="3"/>
  <c r="R403" i="3"/>
  <c r="P403" i="3"/>
  <c r="BI401" i="3"/>
  <c r="BH401" i="3"/>
  <c r="BG401" i="3"/>
  <c r="BF401" i="3"/>
  <c r="T401" i="3"/>
  <c r="R401" i="3"/>
  <c r="P401" i="3"/>
  <c r="BI400" i="3"/>
  <c r="BH400" i="3"/>
  <c r="BG400" i="3"/>
  <c r="BF400" i="3"/>
  <c r="T400" i="3"/>
  <c r="R400" i="3"/>
  <c r="P400" i="3"/>
  <c r="BI398" i="3"/>
  <c r="BH398" i="3"/>
  <c r="BG398" i="3"/>
  <c r="BF398" i="3"/>
  <c r="T398" i="3"/>
  <c r="R398" i="3"/>
  <c r="P398" i="3"/>
  <c r="BI397" i="3"/>
  <c r="BH397" i="3"/>
  <c r="BG397" i="3"/>
  <c r="BF397" i="3"/>
  <c r="T397" i="3"/>
  <c r="R397" i="3"/>
  <c r="P397" i="3"/>
  <c r="BI392" i="3"/>
  <c r="BH392" i="3"/>
  <c r="BG392" i="3"/>
  <c r="BF392" i="3"/>
  <c r="T392" i="3"/>
  <c r="R392" i="3"/>
  <c r="P392" i="3"/>
  <c r="BI391" i="3"/>
  <c r="BH391" i="3"/>
  <c r="BG391" i="3"/>
  <c r="BF391" i="3"/>
  <c r="T391" i="3"/>
  <c r="R391" i="3"/>
  <c r="P391" i="3"/>
  <c r="BI390" i="3"/>
  <c r="BH390" i="3"/>
  <c r="BG390" i="3"/>
  <c r="BF390" i="3"/>
  <c r="T390" i="3"/>
  <c r="R390" i="3"/>
  <c r="P390" i="3"/>
  <c r="BI384" i="3"/>
  <c r="BH384" i="3"/>
  <c r="BG384" i="3"/>
  <c r="BF384" i="3"/>
  <c r="T384" i="3"/>
  <c r="R384" i="3"/>
  <c r="P384" i="3"/>
  <c r="BI383" i="3"/>
  <c r="BH383" i="3"/>
  <c r="BG383" i="3"/>
  <c r="BF383" i="3"/>
  <c r="T383" i="3"/>
  <c r="R383" i="3"/>
  <c r="P383" i="3"/>
  <c r="BI381" i="3"/>
  <c r="BH381" i="3"/>
  <c r="BG381" i="3"/>
  <c r="BF381" i="3"/>
  <c r="T381" i="3"/>
  <c r="R381" i="3"/>
  <c r="P381" i="3"/>
  <c r="BI380" i="3"/>
  <c r="BH380" i="3"/>
  <c r="BG380" i="3"/>
  <c r="BF380" i="3"/>
  <c r="T380" i="3"/>
  <c r="R380" i="3"/>
  <c r="P380" i="3"/>
  <c r="BI378" i="3"/>
  <c r="BH378" i="3"/>
  <c r="BG378" i="3"/>
  <c r="BF378" i="3"/>
  <c r="T378" i="3"/>
  <c r="R378" i="3"/>
  <c r="P378" i="3"/>
  <c r="BI375" i="3"/>
  <c r="BH375" i="3"/>
  <c r="BG375" i="3"/>
  <c r="BF375" i="3"/>
  <c r="T375" i="3"/>
  <c r="R375" i="3"/>
  <c r="P375" i="3"/>
  <c r="BI373" i="3"/>
  <c r="BH373" i="3"/>
  <c r="BG373" i="3"/>
  <c r="BF373" i="3"/>
  <c r="T373" i="3"/>
  <c r="R373" i="3"/>
  <c r="P373" i="3"/>
  <c r="BI371" i="3"/>
  <c r="BH371" i="3"/>
  <c r="BG371" i="3"/>
  <c r="BF371" i="3"/>
  <c r="T371" i="3"/>
  <c r="R371" i="3"/>
  <c r="P371" i="3"/>
  <c r="BI369" i="3"/>
  <c r="BH369" i="3"/>
  <c r="BG369" i="3"/>
  <c r="BF369" i="3"/>
  <c r="T369" i="3"/>
  <c r="R369" i="3"/>
  <c r="P369" i="3"/>
  <c r="BI368" i="3"/>
  <c r="BH368" i="3"/>
  <c r="BG368" i="3"/>
  <c r="BF368" i="3"/>
  <c r="T368" i="3"/>
  <c r="R368" i="3"/>
  <c r="P368" i="3"/>
  <c r="BI358" i="3"/>
  <c r="BH358" i="3"/>
  <c r="BG358" i="3"/>
  <c r="BF358" i="3"/>
  <c r="T358" i="3"/>
  <c r="R358" i="3"/>
  <c r="P358" i="3"/>
  <c r="BI348" i="3"/>
  <c r="BH348" i="3"/>
  <c r="BG348" i="3"/>
  <c r="BF348" i="3"/>
  <c r="T348" i="3"/>
  <c r="R348" i="3"/>
  <c r="P348" i="3"/>
  <c r="BI344" i="3"/>
  <c r="BH344" i="3"/>
  <c r="BG344" i="3"/>
  <c r="BF344" i="3"/>
  <c r="T344" i="3"/>
  <c r="R344" i="3"/>
  <c r="P344" i="3"/>
  <c r="BI340" i="3"/>
  <c r="BH340" i="3"/>
  <c r="BG340" i="3"/>
  <c r="BF340" i="3"/>
  <c r="T340" i="3"/>
  <c r="R340" i="3"/>
  <c r="P340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4" i="3"/>
  <c r="BH334" i="3"/>
  <c r="BG334" i="3"/>
  <c r="BF334" i="3"/>
  <c r="T334" i="3"/>
  <c r="R334" i="3"/>
  <c r="P334" i="3"/>
  <c r="BI327" i="3"/>
  <c r="BH327" i="3"/>
  <c r="BG327" i="3"/>
  <c r="BF327" i="3"/>
  <c r="T327" i="3"/>
  <c r="R327" i="3"/>
  <c r="P327" i="3"/>
  <c r="BI326" i="3"/>
  <c r="BH326" i="3"/>
  <c r="BG326" i="3"/>
  <c r="BF326" i="3"/>
  <c r="T326" i="3"/>
  <c r="R326" i="3"/>
  <c r="P326" i="3"/>
  <c r="BI324" i="3"/>
  <c r="BH324" i="3"/>
  <c r="BG324" i="3"/>
  <c r="BF324" i="3"/>
  <c r="T324" i="3"/>
  <c r="R324" i="3"/>
  <c r="P324" i="3"/>
  <c r="BI322" i="3"/>
  <c r="BH322" i="3"/>
  <c r="BG322" i="3"/>
  <c r="BF322" i="3"/>
  <c r="T322" i="3"/>
  <c r="R322" i="3"/>
  <c r="P322" i="3"/>
  <c r="BI313" i="3"/>
  <c r="BH313" i="3"/>
  <c r="BG313" i="3"/>
  <c r="BF313" i="3"/>
  <c r="T313" i="3"/>
  <c r="R313" i="3"/>
  <c r="P313" i="3"/>
  <c r="BI306" i="3"/>
  <c r="BH306" i="3"/>
  <c r="BG306" i="3"/>
  <c r="BF306" i="3"/>
  <c r="T306" i="3"/>
  <c r="R306" i="3"/>
  <c r="P306" i="3"/>
  <c r="BI299" i="3"/>
  <c r="BH299" i="3"/>
  <c r="BG299" i="3"/>
  <c r="BF299" i="3"/>
  <c r="T299" i="3"/>
  <c r="R299" i="3"/>
  <c r="P299" i="3"/>
  <c r="BI296" i="3"/>
  <c r="BH296" i="3"/>
  <c r="BG296" i="3"/>
  <c r="BF296" i="3"/>
  <c r="T296" i="3"/>
  <c r="R296" i="3"/>
  <c r="P296" i="3"/>
  <c r="BI291" i="3"/>
  <c r="BH291" i="3"/>
  <c r="BG291" i="3"/>
  <c r="BF291" i="3"/>
  <c r="T291" i="3"/>
  <c r="R291" i="3"/>
  <c r="P291" i="3"/>
  <c r="BI288" i="3"/>
  <c r="BH288" i="3"/>
  <c r="BG288" i="3"/>
  <c r="BF288" i="3"/>
  <c r="T288" i="3"/>
  <c r="R288" i="3"/>
  <c r="P288" i="3"/>
  <c r="BI282" i="3"/>
  <c r="BH282" i="3"/>
  <c r="BG282" i="3"/>
  <c r="BF282" i="3"/>
  <c r="T282" i="3"/>
  <c r="R282" i="3"/>
  <c r="P282" i="3"/>
  <c r="BI276" i="3"/>
  <c r="BH276" i="3"/>
  <c r="BG276" i="3"/>
  <c r="BF276" i="3"/>
  <c r="T276" i="3"/>
  <c r="R276" i="3"/>
  <c r="P276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6" i="3"/>
  <c r="BH236" i="3"/>
  <c r="BG236" i="3"/>
  <c r="BF236" i="3"/>
  <c r="T236" i="3"/>
  <c r="R236" i="3"/>
  <c r="P236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3" i="3"/>
  <c r="BH223" i="3"/>
  <c r="BG223" i="3"/>
  <c r="BF223" i="3"/>
  <c r="T223" i="3"/>
  <c r="R223" i="3"/>
  <c r="P223" i="3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08" i="3"/>
  <c r="BH208" i="3"/>
  <c r="BG208" i="3"/>
  <c r="BF208" i="3"/>
  <c r="T208" i="3"/>
  <c r="R208" i="3"/>
  <c r="P208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3" i="3"/>
  <c r="BH173" i="3"/>
  <c r="BG173" i="3"/>
  <c r="BF173" i="3"/>
  <c r="T173" i="3"/>
  <c r="R173" i="3"/>
  <c r="P173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J146" i="3"/>
  <c r="J145" i="3"/>
  <c r="F145" i="3"/>
  <c r="F143" i="3"/>
  <c r="E141" i="3"/>
  <c r="J94" i="3"/>
  <c r="J93" i="3"/>
  <c r="F93" i="3"/>
  <c r="F91" i="3"/>
  <c r="E89" i="3"/>
  <c r="J20" i="3"/>
  <c r="E20" i="3"/>
  <c r="F146" i="3" s="1"/>
  <c r="J19" i="3"/>
  <c r="J14" i="3"/>
  <c r="J143" i="3"/>
  <c r="E7" i="3"/>
  <c r="E137" i="3" s="1"/>
  <c r="J37" i="2"/>
  <c r="J36" i="2"/>
  <c r="AY95" i="1"/>
  <c r="J35" i="2"/>
  <c r="AX95" i="1"/>
  <c r="BI139" i="2"/>
  <c r="BH139" i="2"/>
  <c r="BG139" i="2"/>
  <c r="BF139" i="2"/>
  <c r="T139" i="2"/>
  <c r="T138" i="2"/>
  <c r="R139" i="2"/>
  <c r="R138" i="2" s="1"/>
  <c r="P139" i="2"/>
  <c r="P138" i="2"/>
  <c r="BI136" i="2"/>
  <c r="BH136" i="2"/>
  <c r="BG136" i="2"/>
  <c r="BF136" i="2"/>
  <c r="T136" i="2"/>
  <c r="T135" i="2"/>
  <c r="R136" i="2"/>
  <c r="R135" i="2"/>
  <c r="P136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9" i="2"/>
  <c r="F37" i="2" s="1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F36" i="2" s="1"/>
  <c r="BG124" i="2"/>
  <c r="F35" i="2" s="1"/>
  <c r="BF124" i="2"/>
  <c r="J34" i="2" s="1"/>
  <c r="T124" i="2"/>
  <c r="R124" i="2"/>
  <c r="P124" i="2"/>
  <c r="J118" i="2"/>
  <c r="J117" i="2"/>
  <c r="F117" i="2"/>
  <c r="F115" i="2"/>
  <c r="E113" i="2"/>
  <c r="J92" i="2"/>
  <c r="J91" i="2"/>
  <c r="F91" i="2"/>
  <c r="F89" i="2"/>
  <c r="E87" i="2"/>
  <c r="J18" i="2"/>
  <c r="E18" i="2"/>
  <c r="F118" i="2"/>
  <c r="J17" i="2"/>
  <c r="J12" i="2"/>
  <c r="J115" i="2" s="1"/>
  <c r="E7" i="2"/>
  <c r="E111" i="2" s="1"/>
  <c r="L90" i="1"/>
  <c r="AM90" i="1"/>
  <c r="AM89" i="1"/>
  <c r="L89" i="1"/>
  <c r="AM87" i="1"/>
  <c r="L87" i="1"/>
  <c r="L85" i="1"/>
  <c r="L84" i="1"/>
  <c r="BK136" i="2"/>
  <c r="BK129" i="2"/>
  <c r="J906" i="3"/>
  <c r="BK848" i="3"/>
  <c r="J834" i="3"/>
  <c r="BK766" i="3"/>
  <c r="BK710" i="3"/>
  <c r="J381" i="3"/>
  <c r="BK184" i="3"/>
  <c r="BK813" i="3"/>
  <c r="J549" i="3"/>
  <c r="BK524" i="3"/>
  <c r="J288" i="3"/>
  <c r="J1007" i="3"/>
  <c r="J899" i="3"/>
  <c r="BK629" i="3"/>
  <c r="J383" i="3"/>
  <c r="BK1071" i="3"/>
  <c r="BK968" i="3"/>
  <c r="BK931" i="3"/>
  <c r="BK805" i="3"/>
  <c r="J667" i="3"/>
  <c r="J634" i="3"/>
  <c r="BK588" i="3"/>
  <c r="BK535" i="3"/>
  <c r="J462" i="3"/>
  <c r="J400" i="3"/>
  <c r="J324" i="3"/>
  <c r="J247" i="3"/>
  <c r="BK166" i="3"/>
  <c r="BK1102" i="3"/>
  <c r="J1086" i="3"/>
  <c r="BK1010" i="3"/>
  <c r="J968" i="3"/>
  <c r="BK894" i="3"/>
  <c r="BK643" i="3"/>
  <c r="J579" i="3"/>
  <c r="BK1065" i="3"/>
  <c r="BK1077" i="3"/>
  <c r="J1041" i="3"/>
  <c r="BK1021" i="3"/>
  <c r="BK987" i="3"/>
  <c r="J939" i="3"/>
  <c r="J848" i="3"/>
  <c r="BK803" i="3"/>
  <c r="J754" i="3"/>
  <c r="J710" i="3"/>
  <c r="BK545" i="3"/>
  <c r="J445" i="3"/>
  <c r="BK391" i="3"/>
  <c r="BK322" i="3"/>
  <c r="BK212" i="3"/>
  <c r="BK1173" i="3"/>
  <c r="BK1120" i="3"/>
  <c r="BK951" i="3"/>
  <c r="J867" i="3"/>
  <c r="BK761" i="3"/>
  <c r="J529" i="3"/>
  <c r="BK383" i="3"/>
  <c r="BK216" i="3"/>
  <c r="BK1156" i="3"/>
  <c r="BK1137" i="3"/>
  <c r="BK1091" i="3"/>
  <c r="J1038" i="3"/>
  <c r="J1019" i="3"/>
  <c r="J987" i="3"/>
  <c r="J907" i="3"/>
  <c r="J784" i="3"/>
  <c r="J745" i="3"/>
  <c r="BK687" i="3"/>
  <c r="BK598" i="3"/>
  <c r="J554" i="3"/>
  <c r="J497" i="3"/>
  <c r="BK380" i="3"/>
  <c r="J264" i="3"/>
  <c r="BK178" i="3"/>
  <c r="BK1132" i="3"/>
  <c r="BK1086" i="3"/>
  <c r="J931" i="3"/>
  <c r="BK798" i="3"/>
  <c r="BK660" i="3"/>
  <c r="BK498" i="3"/>
  <c r="J425" i="3"/>
  <c r="BK313" i="3"/>
  <c r="J166" i="3"/>
  <c r="J1140" i="3"/>
  <c r="BK1107" i="3"/>
  <c r="BK1093" i="3"/>
  <c r="J1053" i="3"/>
  <c r="BK1006" i="3"/>
  <c r="J131" i="4"/>
  <c r="J132" i="2"/>
  <c r="J131" i="2"/>
  <c r="J883" i="3"/>
  <c r="J808" i="3"/>
  <c r="BK579" i="3"/>
  <c r="J236" i="3"/>
  <c r="BK788" i="3"/>
  <c r="BK1011" i="3"/>
  <c r="BK754" i="3"/>
  <c r="BK288" i="3"/>
  <c r="J969" i="3"/>
  <c r="BK899" i="3"/>
  <c r="J772" i="3"/>
  <c r="BK723" i="3"/>
  <c r="J651" i="3"/>
  <c r="BK621" i="3"/>
  <c r="BK519" i="3"/>
  <c r="J448" i="3"/>
  <c r="J348" i="3"/>
  <c r="J165" i="3"/>
  <c r="J1087" i="3"/>
  <c r="BK1012" i="3"/>
  <c r="J949" i="3"/>
  <c r="BK806" i="3"/>
  <c r="BK516" i="3"/>
  <c r="J358" i="3"/>
  <c r="J1069" i="3"/>
  <c r="BK1026" i="3"/>
  <c r="J994" i="3"/>
  <c r="BK877" i="3"/>
  <c r="J240" i="3"/>
  <c r="J126" i="2"/>
  <c r="BK128" i="2"/>
  <c r="BK1060" i="3"/>
  <c r="BK880" i="3"/>
  <c r="J823" i="3"/>
  <c r="BK745" i="3"/>
  <c r="J390" i="3"/>
  <c r="J164" i="3"/>
  <c r="BK528" i="3"/>
  <c r="BK187" i="3"/>
  <c r="BK921" i="3"/>
  <c r="BK634" i="3"/>
  <c r="J270" i="3"/>
  <c r="BK966" i="3"/>
  <c r="J877" i="3"/>
  <c r="J640" i="3"/>
  <c r="J796" i="3"/>
  <c r="BK567" i="3"/>
  <c r="BK403" i="3"/>
  <c r="BK208" i="3"/>
  <c r="J1173" i="3"/>
  <c r="J1131" i="3"/>
  <c r="J1035" i="3"/>
  <c r="J1010" i="3"/>
  <c r="J855" i="3"/>
  <c r="BK594" i="3"/>
  <c r="J519" i="3"/>
  <c r="J397" i="3"/>
  <c r="J262" i="3"/>
  <c r="J1150" i="3"/>
  <c r="BK1098" i="3"/>
  <c r="J996" i="3"/>
  <c r="J890" i="3"/>
  <c r="J676" i="3"/>
  <c r="J455" i="3"/>
  <c r="BK381" i="3"/>
  <c r="BK162" i="3"/>
  <c r="BK1134" i="3"/>
  <c r="J1077" i="3"/>
  <c r="BK1009" i="3"/>
  <c r="J921" i="3"/>
  <c r="BK840" i="3"/>
  <c r="J790" i="3"/>
  <c r="J712" i="3"/>
  <c r="J646" i="3"/>
  <c r="BK544" i="3"/>
  <c r="J447" i="3"/>
  <c r="BK338" i="3"/>
  <c r="J229" i="3"/>
  <c r="J191" i="3"/>
  <c r="BK883" i="3"/>
  <c r="BK682" i="3"/>
  <c r="BK554" i="3"/>
  <c r="BK263" i="3"/>
  <c r="J137" i="4"/>
  <c r="BK133" i="2"/>
  <c r="BK543" i="3"/>
  <c r="J261" i="3"/>
  <c r="BK604" i="3"/>
  <c r="BK448" i="3"/>
  <c r="J966" i="3"/>
  <c r="BK885" i="3"/>
  <c r="J241" i="3"/>
  <c r="BK949" i="3"/>
  <c r="J817" i="3"/>
  <c r="BK705" i="3"/>
  <c r="J627" i="3"/>
  <c r="J545" i="3"/>
  <c r="J454" i="3"/>
  <c r="J384" i="3"/>
  <c r="J208" i="3"/>
  <c r="BK1089" i="3"/>
  <c r="J1013" i="3"/>
  <c r="BK941" i="3"/>
  <c r="J595" i="3"/>
  <c r="BK470" i="3"/>
  <c r="BK1042" i="3"/>
  <c r="BK996" i="3"/>
  <c r="BK825" i="3"/>
  <c r="BK558" i="3"/>
  <c r="BK454" i="3"/>
  <c r="BK243" i="3"/>
  <c r="J1156" i="3"/>
  <c r="BK1129" i="3"/>
  <c r="J942" i="3"/>
  <c r="J806" i="3"/>
  <c r="J530" i="3"/>
  <c r="BK497" i="3"/>
  <c r="BK199" i="3"/>
  <c r="BK1150" i="3"/>
  <c r="J1052" i="3"/>
  <c r="BK971" i="3"/>
  <c r="BK744" i="3"/>
  <c r="BK609" i="3"/>
  <c r="BK529" i="3"/>
  <c r="J416" i="3"/>
  <c r="J313" i="3"/>
  <c r="J173" i="3"/>
  <c r="J1122" i="3"/>
  <c r="J1002" i="3"/>
  <c r="J850" i="3"/>
  <c r="BK590" i="3"/>
  <c r="J403" i="3"/>
  <c r="BK260" i="3"/>
  <c r="J1139" i="3"/>
  <c r="BK1097" i="3"/>
  <c r="J1033" i="3"/>
  <c r="BK984" i="3"/>
  <c r="J885" i="3"/>
  <c r="J803" i="3"/>
  <c r="BK770" i="3"/>
  <c r="J697" i="3"/>
  <c r="J623" i="3"/>
  <c r="BK517" i="3"/>
  <c r="BK426" i="3"/>
  <c r="J306" i="3"/>
  <c r="BK261" i="3"/>
  <c r="J201" i="3"/>
  <c r="BK1058" i="3"/>
  <c r="BK882" i="3"/>
  <c r="BK697" i="3"/>
  <c r="BK574" i="3"/>
  <c r="J340" i="3"/>
  <c r="BK179" i="3"/>
  <c r="BK131" i="4"/>
  <c r="BK129" i="4"/>
  <c r="BK131" i="2"/>
  <c r="BK132" i="2"/>
  <c r="AS96" i="1"/>
  <c r="BK836" i="3"/>
  <c r="BK736" i="3"/>
  <c r="J375" i="3"/>
  <c r="BK177" i="3"/>
  <c r="BK542" i="3"/>
  <c r="BK247" i="3"/>
  <c r="J917" i="3"/>
  <c r="BK591" i="3"/>
  <c r="J268" i="3"/>
  <c r="BK959" i="3"/>
  <c r="J216" i="3"/>
  <c r="J1155" i="3"/>
  <c r="J1093" i="3"/>
  <c r="BK811" i="3"/>
  <c r="BK581" i="3"/>
  <c r="J401" i="3"/>
  <c r="J186" i="3"/>
  <c r="J1060" i="3"/>
  <c r="BK986" i="3"/>
  <c r="BK859" i="3"/>
  <c r="BK653" i="3"/>
  <c r="J560" i="3"/>
  <c r="BK447" i="3"/>
  <c r="BK327" i="3"/>
  <c r="BK250" i="3"/>
  <c r="BK164" i="3"/>
  <c r="BK1095" i="3"/>
  <c r="J1001" i="3"/>
  <c r="BK905" i="3"/>
  <c r="BK757" i="3"/>
  <c r="J567" i="3"/>
  <c r="BK397" i="3"/>
  <c r="J258" i="3"/>
  <c r="BK1144" i="3"/>
  <c r="J1132" i="3"/>
  <c r="BK1085" i="3"/>
  <c r="J1042" i="3"/>
  <c r="BK1024" i="3"/>
  <c r="BK965" i="3"/>
  <c r="J643" i="3"/>
  <c r="J476" i="3"/>
  <c r="BK416" i="3"/>
  <c r="J299" i="3"/>
  <c r="J707" i="3"/>
  <c r="BK549" i="3"/>
  <c r="J250" i="3"/>
  <c r="BK133" i="4"/>
  <c r="BK126" i="2"/>
  <c r="BK124" i="2"/>
  <c r="BK139" i="2"/>
  <c r="J128" i="2"/>
  <c r="BK1080" i="3"/>
  <c r="J937" i="3"/>
  <c r="BK850" i="3"/>
  <c r="BK819" i="3"/>
  <c r="J742" i="3"/>
  <c r="BK398" i="3"/>
  <c r="J371" i="3"/>
  <c r="BK1069" i="3"/>
  <c r="J609" i="3"/>
  <c r="J518" i="3"/>
  <c r="BK282" i="3"/>
  <c r="BK957" i="3"/>
  <c r="BK619" i="3"/>
  <c r="BK334" i="3"/>
  <c r="J965" i="3"/>
  <c r="BK784" i="3"/>
  <c r="J736" i="3"/>
  <c r="J662" i="3"/>
  <c r="J625" i="3"/>
  <c r="J492" i="3"/>
  <c r="J413" i="3"/>
  <c r="J776" i="3"/>
  <c r="BK730" i="3"/>
  <c r="BK595" i="3"/>
  <c r="BK532" i="3"/>
  <c r="BK401" i="3"/>
  <c r="J344" i="3"/>
  <c r="BK236" i="3"/>
  <c r="BK154" i="3"/>
  <c r="BK1139" i="3"/>
  <c r="J1095" i="3"/>
  <c r="J882" i="3"/>
  <c r="J764" i="3"/>
  <c r="J558" i="3"/>
  <c r="J512" i="3"/>
  <c r="BK258" i="3"/>
  <c r="BK152" i="3"/>
  <c r="BK1140" i="3"/>
  <c r="J1076" i="3"/>
  <c r="J1028" i="3"/>
  <c r="BK1007" i="3"/>
  <c r="J905" i="3"/>
  <c r="J770" i="3"/>
  <c r="J702" i="3"/>
  <c r="J591" i="3"/>
  <c r="J544" i="3"/>
  <c r="BK464" i="3"/>
  <c r="BK369" i="3"/>
  <c r="BK276" i="3"/>
  <c r="BK201" i="3"/>
  <c r="J1071" i="3"/>
  <c r="J1008" i="3"/>
  <c r="BK939" i="3"/>
  <c r="BK834" i="3"/>
  <c r="BK646" i="3"/>
  <c r="J524" i="3"/>
  <c r="BK444" i="3"/>
  <c r="J369" i="3"/>
  <c r="J199" i="3"/>
  <c r="BK1143" i="3"/>
  <c r="J1120" i="3"/>
  <c r="J1099" i="3"/>
  <c r="J1063" i="3"/>
  <c r="J1040" i="3"/>
  <c r="BK1017" i="3"/>
  <c r="BK958" i="3"/>
  <c r="BK873" i="3"/>
  <c r="J819" i="3"/>
  <c r="BK796" i="3"/>
  <c r="J730" i="3"/>
  <c r="J723" i="3"/>
  <c r="J687" i="3"/>
  <c r="J637" i="3"/>
  <c r="J556" i="3"/>
  <c r="BK455" i="3"/>
  <c r="BK378" i="3"/>
  <c r="J327" i="3"/>
  <c r="BK704" i="3"/>
  <c r="BK476" i="3"/>
  <c r="J133" i="2"/>
  <c r="J139" i="2"/>
  <c r="J716" i="3"/>
  <c r="BK348" i="3"/>
  <c r="J761" i="3"/>
  <c r="J465" i="3"/>
  <c r="BK1023" i="3"/>
  <c r="BK890" i="3"/>
  <c r="BK384" i="3"/>
  <c r="BK158" i="3"/>
  <c r="J941" i="3"/>
  <c r="BK867" i="3"/>
  <c r="J728" i="3"/>
  <c r="J653" i="3"/>
  <c r="BK585" i="3"/>
  <c r="BK452" i="3"/>
  <c r="BK368" i="3"/>
  <c r="BK188" i="3"/>
  <c r="J1091" i="3"/>
  <c r="J997" i="3"/>
  <c r="BK946" i="3"/>
  <c r="BK623" i="3"/>
  <c r="J474" i="3"/>
  <c r="BK1078" i="3"/>
  <c r="J1018" i="3"/>
  <c r="J971" i="3"/>
  <c r="BK808" i="3"/>
  <c r="J753" i="3"/>
  <c r="J705" i="3"/>
  <c r="J516" i="3"/>
  <c r="BK371" i="3"/>
  <c r="BK204" i="3"/>
  <c r="J1147" i="3"/>
  <c r="J1102" i="3"/>
  <c r="J859" i="3"/>
  <c r="J543" i="3"/>
  <c r="BK358" i="3"/>
  <c r="BK183" i="3"/>
  <c r="BK1136" i="3"/>
  <c r="J1073" i="3"/>
  <c r="J1023" i="3"/>
  <c r="J960" i="3"/>
  <c r="J825" i="3"/>
  <c r="BK740" i="3"/>
  <c r="J629" i="3"/>
  <c r="J581" i="3"/>
  <c r="J517" i="3"/>
  <c r="BK390" i="3"/>
  <c r="BK270" i="3"/>
  <c r="BK203" i="3"/>
  <c r="BK1147" i="3"/>
  <c r="BK1032" i="3"/>
  <c r="BK871" i="3"/>
  <c r="BK667" i="3"/>
  <c r="BK538" i="3"/>
  <c r="J398" i="3"/>
  <c r="J184" i="3"/>
  <c r="J1129" i="3"/>
  <c r="J1089" i="3"/>
  <c r="BK1028" i="3"/>
  <c r="BK1002" i="3"/>
  <c r="BK917" i="3"/>
  <c r="BK772" i="3"/>
  <c r="J621" i="3"/>
  <c r="BK427" i="3"/>
  <c r="J291" i="3"/>
  <c r="J223" i="3"/>
  <c r="J959" i="3"/>
  <c r="J836" i="3"/>
  <c r="BK613" i="3"/>
  <c r="BK264" i="3"/>
  <c r="J178" i="3"/>
  <c r="J129" i="4"/>
  <c r="BK492" i="3"/>
  <c r="J203" i="3"/>
  <c r="J152" i="3"/>
  <c r="J1085" i="3"/>
  <c r="J1009" i="3"/>
  <c r="J944" i="3"/>
  <c r="BK701" i="3"/>
  <c r="J542" i="3"/>
  <c r="BK326" i="3"/>
  <c r="BK1076" i="3"/>
  <c r="BK1036" i="3"/>
  <c r="J1011" i="3"/>
  <c r="J984" i="3"/>
  <c r="BK855" i="3"/>
  <c r="J788" i="3"/>
  <c r="J744" i="3"/>
  <c r="J588" i="3"/>
  <c r="BK530" i="3"/>
  <c r="J444" i="3"/>
  <c r="J368" i="3"/>
  <c r="BK299" i="3"/>
  <c r="J1143" i="3"/>
  <c r="J1134" i="3"/>
  <c r="BK1083" i="3"/>
  <c r="J880" i="3"/>
  <c r="J840" i="3"/>
  <c r="J752" i="3"/>
  <c r="J528" i="3"/>
  <c r="BK474" i="3"/>
  <c r="BK240" i="3"/>
  <c r="J154" i="3"/>
  <c r="BK1148" i="3"/>
  <c r="J1097" i="3"/>
  <c r="BK1033" i="3"/>
  <c r="BK1013" i="3"/>
  <c r="BK967" i="3"/>
  <c r="J813" i="3"/>
  <c r="BK764" i="3"/>
  <c r="BK640" i="3"/>
  <c r="J585" i="3"/>
  <c r="J534" i="3"/>
  <c r="BK458" i="3"/>
  <c r="BK340" i="3"/>
  <c r="J260" i="3"/>
  <c r="BK165" i="3"/>
  <c r="BK1131" i="3"/>
  <c r="J1058" i="3"/>
  <c r="J951" i="3"/>
  <c r="J889" i="3"/>
  <c r="BK700" i="3"/>
  <c r="BK627" i="3"/>
  <c r="J458" i="3"/>
  <c r="BK405" i="3"/>
  <c r="BK291" i="3"/>
  <c r="J179" i="3"/>
  <c r="J1141" i="3"/>
  <c r="BK1122" i="3"/>
  <c r="BK1087" i="3"/>
  <c r="BK1041" i="3"/>
  <c r="BK1008" i="3"/>
  <c r="BK997" i="3"/>
  <c r="BK935" i="3"/>
  <c r="BK842" i="3"/>
  <c r="J798" i="3"/>
  <c r="J732" i="3"/>
  <c r="BK707" i="3"/>
  <c r="J681" i="3"/>
  <c r="J574" i="3"/>
  <c r="BK462" i="3"/>
  <c r="J391" i="3"/>
  <c r="J282" i="3"/>
  <c r="BK241" i="3"/>
  <c r="J212" i="3"/>
  <c r="J158" i="3"/>
  <c r="BK960" i="3"/>
  <c r="BK879" i="3"/>
  <c r="BK702" i="3"/>
  <c r="BK615" i="3"/>
  <c r="J392" i="3"/>
  <c r="BK191" i="3"/>
  <c r="J133" i="4"/>
  <c r="BK135" i="4"/>
  <c r="J136" i="2"/>
  <c r="J124" i="2"/>
  <c r="J129" i="2"/>
  <c r="BK324" i="3"/>
  <c r="BK676" i="3"/>
  <c r="J452" i="3"/>
  <c r="BK1063" i="3"/>
  <c r="J903" i="3"/>
  <c r="BK518" i="3"/>
  <c r="J183" i="3"/>
  <c r="J911" i="3"/>
  <c r="J780" i="3"/>
  <c r="BK681" i="3"/>
  <c r="J590" i="3"/>
  <c r="BK512" i="3"/>
  <c r="J378" i="3"/>
  <c r="BK262" i="3"/>
  <c r="BK1101" i="3"/>
  <c r="J1021" i="3"/>
  <c r="J967" i="3"/>
  <c r="J594" i="3"/>
  <c r="J464" i="3"/>
  <c r="BK1052" i="3"/>
  <c r="BK1019" i="3"/>
  <c r="BK907" i="3"/>
  <c r="J805" i="3"/>
  <c r="BK716" i="3"/>
  <c r="J552" i="3"/>
  <c r="J426" i="3"/>
  <c r="J296" i="3"/>
  <c r="J182" i="3"/>
  <c r="BK1141" i="3"/>
  <c r="J957" i="3"/>
  <c r="J842" i="3"/>
  <c r="BK742" i="3"/>
  <c r="J514" i="3"/>
  <c r="BK223" i="3"/>
  <c r="BK1155" i="3"/>
  <c r="J1078" i="3"/>
  <c r="J1032" i="3"/>
  <c r="J958" i="3"/>
  <c r="J766" i="3"/>
  <c r="BK625" i="3"/>
  <c r="BK425" i="3"/>
  <c r="J322" i="3"/>
  <c r="J187" i="3"/>
  <c r="J1138" i="3"/>
  <c r="J1017" i="3"/>
  <c r="J935" i="3"/>
  <c r="J682" i="3"/>
  <c r="BK560" i="3"/>
  <c r="BK417" i="3"/>
  <c r="J338" i="3"/>
  <c r="J1145" i="3"/>
  <c r="BK1105" i="3"/>
  <c r="BK1047" i="3"/>
  <c r="BK1018" i="3"/>
  <c r="BK1001" i="3"/>
  <c r="J405" i="3"/>
  <c r="BK906" i="3"/>
  <c r="BK534" i="3"/>
  <c r="BK344" i="3"/>
  <c r="J1065" i="3"/>
  <c r="BK944" i="3"/>
  <c r="J894" i="3"/>
  <c r="J786" i="3"/>
  <c r="BK752" i="3"/>
  <c r="J704" i="3"/>
  <c r="BK637" i="3"/>
  <c r="J619" i="3"/>
  <c r="BK556" i="3"/>
  <c r="BK514" i="3"/>
  <c r="BK465" i="3"/>
  <c r="J427" i="3"/>
  <c r="J373" i="3"/>
  <c r="BK296" i="3"/>
  <c r="BK186" i="3"/>
  <c r="J1098" i="3"/>
  <c r="J1083" i="3"/>
  <c r="BK994" i="3"/>
  <c r="BK904" i="3"/>
  <c r="BK617" i="3"/>
  <c r="J550" i="3"/>
  <c r="J1026" i="3"/>
  <c r="BK1073" i="3"/>
  <c r="BK1035" i="3"/>
  <c r="J1012" i="3"/>
  <c r="J986" i="3"/>
  <c r="J904" i="3"/>
  <c r="BK817" i="3"/>
  <c r="BK780" i="3"/>
  <c r="BK732" i="3"/>
  <c r="J598" i="3"/>
  <c r="J470" i="3"/>
  <c r="BK400" i="3"/>
  <c r="BK306" i="3"/>
  <c r="J177" i="3"/>
  <c r="BK1145" i="3"/>
  <c r="J1137" i="3"/>
  <c r="BK1053" i="3"/>
  <c r="J879" i="3"/>
  <c r="BK786" i="3"/>
  <c r="J498" i="3"/>
  <c r="J336" i="3"/>
  <c r="BK182" i="3"/>
  <c r="J1144" i="3"/>
  <c r="BK1099" i="3"/>
  <c r="BK1040" i="3"/>
  <c r="J1024" i="3"/>
  <c r="J1006" i="3"/>
  <c r="BK903" i="3"/>
  <c r="BK776" i="3"/>
  <c r="BK712" i="3"/>
  <c r="J617" i="3"/>
  <c r="BK550" i="3"/>
  <c r="BK466" i="3"/>
  <c r="BK373" i="3"/>
  <c r="J263" i="3"/>
  <c r="J243" i="3"/>
  <c r="J1148" i="3"/>
  <c r="J1105" i="3"/>
  <c r="BK1030" i="3"/>
  <c r="BK942" i="3"/>
  <c r="J873" i="3"/>
  <c r="J701" i="3"/>
  <c r="J604" i="3"/>
  <c r="BK495" i="3"/>
  <c r="BK445" i="3"/>
  <c r="J334" i="3"/>
  <c r="BK173" i="3"/>
  <c r="J1136" i="3"/>
  <c r="J1101" i="3"/>
  <c r="J747" i="3"/>
  <c r="BK728" i="3"/>
  <c r="J700" i="3"/>
  <c r="BK651" i="3"/>
  <c r="J615" i="3"/>
  <c r="J466" i="3"/>
  <c r="BK392" i="3"/>
  <c r="J326" i="3"/>
  <c r="BK268" i="3"/>
  <c r="BK230" i="3"/>
  <c r="J204" i="3"/>
  <c r="BK1038" i="3"/>
  <c r="J952" i="3"/>
  <c r="J811" i="3"/>
  <c r="BK662" i="3"/>
  <c r="J495" i="3"/>
  <c r="BK229" i="3"/>
  <c r="J135" i="4"/>
  <c r="BK137" i="4"/>
  <c r="BK889" i="3"/>
  <c r="BK844" i="3"/>
  <c r="J757" i="3"/>
  <c r="J380" i="3"/>
  <c r="J230" i="3"/>
  <c r="BK747" i="3"/>
  <c r="J417" i="3"/>
  <c r="J1036" i="3"/>
  <c r="BK911" i="3"/>
  <c r="J532" i="3"/>
  <c r="J188" i="3"/>
  <c r="J946" i="3"/>
  <c r="J871" i="3"/>
  <c r="BK753" i="3"/>
  <c r="J660" i="3"/>
  <c r="J613" i="3"/>
  <c r="J538" i="3"/>
  <c r="BK375" i="3"/>
  <c r="J276" i="3"/>
  <c r="J1107" i="3"/>
  <c r="J1047" i="3"/>
  <c r="BK969" i="3"/>
  <c r="J844" i="3"/>
  <c r="BK552" i="3"/>
  <c r="J1080" i="3"/>
  <c r="J1030" i="3"/>
  <c r="BK937" i="3"/>
  <c r="BK823" i="3"/>
  <c r="J740" i="3"/>
  <c r="J535" i="3"/>
  <c r="BK413" i="3"/>
  <c r="BK336" i="3"/>
  <c r="J162" i="3"/>
  <c r="BK1138" i="3"/>
  <c r="BK952" i="3"/>
  <c r="BK790" i="3"/>
  <c r="P127" i="4" l="1"/>
  <c r="P126" i="4" s="1"/>
  <c r="AU98" i="1" s="1"/>
  <c r="F34" i="2"/>
  <c r="R127" i="4"/>
  <c r="R126" i="4"/>
  <c r="BK127" i="2"/>
  <c r="J127" i="2"/>
  <c r="J99" i="2"/>
  <c r="BK699" i="3"/>
  <c r="J699" i="3"/>
  <c r="J112" i="3"/>
  <c r="R123" i="2"/>
  <c r="P555" i="3"/>
  <c r="R190" i="3"/>
  <c r="T333" i="3"/>
  <c r="T370" i="3"/>
  <c r="T457" i="3"/>
  <c r="R709" i="3"/>
  <c r="BK123" i="2"/>
  <c r="J123" i="2"/>
  <c r="J98" i="2"/>
  <c r="T242" i="3"/>
  <c r="BK457" i="3"/>
  <c r="J457" i="3"/>
  <c r="J108" i="3"/>
  <c r="R527" i="3"/>
  <c r="BK709" i="3"/>
  <c r="J709" i="3"/>
  <c r="J115" i="3"/>
  <c r="T123" i="2"/>
  <c r="P709" i="3"/>
  <c r="P127" i="2"/>
  <c r="P122" i="2" s="1"/>
  <c r="P121" i="2" s="1"/>
  <c r="AU95" i="1" s="1"/>
  <c r="R181" i="3"/>
  <c r="T181" i="3"/>
  <c r="P333" i="3"/>
  <c r="P370" i="3"/>
  <c r="T415" i="3"/>
  <c r="T527" i="3"/>
  <c r="T709" i="3"/>
  <c r="R151" i="3"/>
  <c r="T190" i="3"/>
  <c r="BK377" i="3"/>
  <c r="J377" i="3"/>
  <c r="J106" i="3"/>
  <c r="P457" i="3"/>
  <c r="P527" i="3"/>
  <c r="R548" i="3"/>
  <c r="BK746" i="3"/>
  <c r="BK708" i="3" s="1"/>
  <c r="J708" i="3" s="1"/>
  <c r="J114" i="3" s="1"/>
  <c r="J746" i="3"/>
  <c r="J116" i="3" s="1"/>
  <c r="P123" i="2"/>
  <c r="BK151" i="3"/>
  <c r="J151" i="3"/>
  <c r="J100" i="3"/>
  <c r="BK242" i="3"/>
  <c r="J242" i="3"/>
  <c r="J103" i="3"/>
  <c r="T377" i="3"/>
  <c r="R457" i="3"/>
  <c r="BK548" i="3"/>
  <c r="J548" i="3"/>
  <c r="J110" i="3"/>
  <c r="P746" i="3"/>
  <c r="T151" i="3"/>
  <c r="P242" i="3"/>
  <c r="R377" i="3"/>
  <c r="BK415" i="3"/>
  <c r="J415" i="3"/>
  <c r="J107" i="3"/>
  <c r="T555" i="3"/>
  <c r="R699" i="3"/>
  <c r="T746" i="3"/>
  <c r="P789" i="3"/>
  <c r="BK843" i="3"/>
  <c r="J843" i="3" s="1"/>
  <c r="J118" i="3" s="1"/>
  <c r="P843" i="3"/>
  <c r="T843" i="3"/>
  <c r="P849" i="3"/>
  <c r="BK884" i="3"/>
  <c r="J884" i="3"/>
  <c r="J120" i="3"/>
  <c r="BK945" i="3"/>
  <c r="J945" i="3" s="1"/>
  <c r="J121" i="3" s="1"/>
  <c r="P945" i="3"/>
  <c r="BK1025" i="3"/>
  <c r="J1025" i="3"/>
  <c r="J122" i="3"/>
  <c r="P1025" i="3"/>
  <c r="T1025" i="3"/>
  <c r="P1039" i="3"/>
  <c r="BK1079" i="3"/>
  <c r="J1079" i="3"/>
  <c r="J124" i="3" s="1"/>
  <c r="BK1096" i="3"/>
  <c r="J1096" i="3"/>
  <c r="J125" i="3"/>
  <c r="P1096" i="3"/>
  <c r="BK1133" i="3"/>
  <c r="J1133" i="3"/>
  <c r="J126" i="3"/>
  <c r="T1133" i="3"/>
  <c r="T1149" i="3"/>
  <c r="BK190" i="3"/>
  <c r="J190" i="3"/>
  <c r="J102" i="3" s="1"/>
  <c r="BK333" i="3"/>
  <c r="J333" i="3"/>
  <c r="J104" i="3"/>
  <c r="BK370" i="3"/>
  <c r="J370" i="3"/>
  <c r="J105" i="3"/>
  <c r="R415" i="3"/>
  <c r="BK527" i="3"/>
  <c r="J527" i="3"/>
  <c r="J109" i="3"/>
  <c r="P548" i="3"/>
  <c r="T548" i="3"/>
  <c r="T127" i="2"/>
  <c r="BK181" i="3"/>
  <c r="J181" i="3"/>
  <c r="J101" i="3" s="1"/>
  <c r="P181" i="3"/>
  <c r="R242" i="3"/>
  <c r="P377" i="3"/>
  <c r="P415" i="3"/>
  <c r="R555" i="3"/>
  <c r="T699" i="3"/>
  <c r="BK789" i="3"/>
  <c r="J789" i="3" s="1"/>
  <c r="J117" i="3" s="1"/>
  <c r="R789" i="3"/>
  <c r="BK849" i="3"/>
  <c r="J849" i="3" s="1"/>
  <c r="J119" i="3" s="1"/>
  <c r="R849" i="3"/>
  <c r="P884" i="3"/>
  <c r="T884" i="3"/>
  <c r="R945" i="3"/>
  <c r="BK1039" i="3"/>
  <c r="J1039" i="3"/>
  <c r="J123" i="3" s="1"/>
  <c r="T1039" i="3"/>
  <c r="P1079" i="3"/>
  <c r="T1079" i="3"/>
  <c r="R1096" i="3"/>
  <c r="P1133" i="3"/>
  <c r="BK1149" i="3"/>
  <c r="J1149" i="3"/>
  <c r="J127" i="3"/>
  <c r="R1149" i="3"/>
  <c r="R127" i="2"/>
  <c r="P151" i="3"/>
  <c r="P190" i="3"/>
  <c r="R333" i="3"/>
  <c r="R370" i="3"/>
  <c r="BK555" i="3"/>
  <c r="J555" i="3" s="1"/>
  <c r="J111" i="3" s="1"/>
  <c r="P699" i="3"/>
  <c r="R746" i="3"/>
  <c r="T789" i="3"/>
  <c r="R843" i="3"/>
  <c r="T849" i="3"/>
  <c r="R884" i="3"/>
  <c r="T945" i="3"/>
  <c r="R1025" i="3"/>
  <c r="R1039" i="3"/>
  <c r="R1079" i="3"/>
  <c r="T1096" i="3"/>
  <c r="R1133" i="3"/>
  <c r="P1149" i="3"/>
  <c r="BK135" i="2"/>
  <c r="J135" i="2"/>
  <c r="J100" i="2"/>
  <c r="BK706" i="3"/>
  <c r="J706" i="3"/>
  <c r="J113" i="3" s="1"/>
  <c r="BK128" i="4"/>
  <c r="BK130" i="4"/>
  <c r="BK127" i="4" s="1"/>
  <c r="J127" i="4" s="1"/>
  <c r="J99" i="4" s="1"/>
  <c r="J130" i="4"/>
  <c r="J101" i="4"/>
  <c r="BK132" i="4"/>
  <c r="J132" i="4"/>
  <c r="J102" i="4"/>
  <c r="BK138" i="2"/>
  <c r="J138" i="2" s="1"/>
  <c r="J101" i="2" s="1"/>
  <c r="BK134" i="4"/>
  <c r="J134" i="4"/>
  <c r="J103" i="4" s="1"/>
  <c r="BK136" i="4"/>
  <c r="J136" i="4"/>
  <c r="J104" i="4"/>
  <c r="F94" i="4"/>
  <c r="BE129" i="4"/>
  <c r="BE131" i="4"/>
  <c r="BE133" i="4"/>
  <c r="BE135" i="4"/>
  <c r="BE137" i="4"/>
  <c r="J120" i="4"/>
  <c r="E85" i="4"/>
  <c r="F94" i="3"/>
  <c r="BE182" i="3"/>
  <c r="BE230" i="3"/>
  <c r="BE241" i="3"/>
  <c r="BE258" i="3"/>
  <c r="BE322" i="3"/>
  <c r="BE378" i="3"/>
  <c r="BE397" i="3"/>
  <c r="BE516" i="3"/>
  <c r="BE535" i="3"/>
  <c r="BE585" i="3"/>
  <c r="BE591" i="3"/>
  <c r="BE712" i="3"/>
  <c r="BE817" i="3"/>
  <c r="BE859" i="3"/>
  <c r="BE946" i="3"/>
  <c r="BE965" i="3"/>
  <c r="BE1001" i="3"/>
  <c r="BE1008" i="3"/>
  <c r="BE1010" i="3"/>
  <c r="BE1017" i="3"/>
  <c r="BE1052" i="3"/>
  <c r="BE1063" i="3"/>
  <c r="BE201" i="3"/>
  <c r="BE203" i="3"/>
  <c r="BE208" i="3"/>
  <c r="BE276" i="3"/>
  <c r="BE288" i="3"/>
  <c r="BE373" i="3"/>
  <c r="BE413" i="3"/>
  <c r="BE448" i="3"/>
  <c r="BE512" i="3"/>
  <c r="BE524" i="3"/>
  <c r="BE634" i="3"/>
  <c r="BE667" i="3"/>
  <c r="BE704" i="3"/>
  <c r="BE740" i="3"/>
  <c r="BE808" i="3"/>
  <c r="BE811" i="3"/>
  <c r="BE825" i="3"/>
  <c r="BE844" i="3"/>
  <c r="BE871" i="3"/>
  <c r="BE879" i="3"/>
  <c r="BE894" i="3"/>
  <c r="BE899" i="3"/>
  <c r="BE941" i="3"/>
  <c r="BE942" i="3"/>
  <c r="BE949" i="3"/>
  <c r="BE960" i="3"/>
  <c r="BE986" i="3"/>
  <c r="BE987" i="3"/>
  <c r="BE996" i="3"/>
  <c r="BE1013" i="3"/>
  <c r="BE1021" i="3"/>
  <c r="BE1023" i="3"/>
  <c r="BE1026" i="3"/>
  <c r="BE1030" i="3"/>
  <c r="BE1035" i="3"/>
  <c r="BE1065" i="3"/>
  <c r="BE1078" i="3"/>
  <c r="BE1089" i="3"/>
  <c r="BE1093" i="3"/>
  <c r="BE1097" i="3"/>
  <c r="BE1101" i="3"/>
  <c r="BE1102" i="3"/>
  <c r="BE1120" i="3"/>
  <c r="BE1131" i="3"/>
  <c r="BE1132" i="3"/>
  <c r="BE1138" i="3"/>
  <c r="BE1139" i="3"/>
  <c r="BE1141" i="3"/>
  <c r="BE188" i="3"/>
  <c r="BE236" i="3"/>
  <c r="BE240" i="3"/>
  <c r="BE299" i="3"/>
  <c r="BE306" i="3"/>
  <c r="BE324" i="3"/>
  <c r="BE405" i="3"/>
  <c r="BE517" i="3"/>
  <c r="BE549" i="3"/>
  <c r="BE558" i="3"/>
  <c r="BE574" i="3"/>
  <c r="BE615" i="3"/>
  <c r="BE623" i="3"/>
  <c r="BE640" i="3"/>
  <c r="BE643" i="3"/>
  <c r="BE702" i="3"/>
  <c r="BE707" i="3"/>
  <c r="BE710" i="3"/>
  <c r="BE730" i="3"/>
  <c r="BE744" i="3"/>
  <c r="BE745" i="3"/>
  <c r="BE753" i="3"/>
  <c r="BE772" i="3"/>
  <c r="BE776" i="3"/>
  <c r="BE790" i="3"/>
  <c r="BE823" i="3"/>
  <c r="BE842" i="3"/>
  <c r="BE903" i="3"/>
  <c r="BE906" i="3"/>
  <c r="BE917" i="3"/>
  <c r="BE967" i="3"/>
  <c r="BE984" i="3"/>
  <c r="BE997" i="3"/>
  <c r="BE1007" i="3"/>
  <c r="BE1018" i="3"/>
  <c r="BE1019" i="3"/>
  <c r="BE1038" i="3"/>
  <c r="BE1041" i="3"/>
  <c r="BE1083" i="3"/>
  <c r="BE1085" i="3"/>
  <c r="BE1129" i="3"/>
  <c r="BE1134" i="3"/>
  <c r="BE1137" i="3"/>
  <c r="BE1140" i="3"/>
  <c r="BE1144" i="3"/>
  <c r="BE1147" i="3"/>
  <c r="BE1155" i="3"/>
  <c r="E85" i="3"/>
  <c r="J91" i="3"/>
  <c r="BE154" i="3"/>
  <c r="BE162" i="3"/>
  <c r="BE204" i="3"/>
  <c r="BE212" i="3"/>
  <c r="BE223" i="3"/>
  <c r="BE229" i="3"/>
  <c r="BE262" i="3"/>
  <c r="BE296" i="3"/>
  <c r="BE326" i="3"/>
  <c r="BE371" i="3"/>
  <c r="BE392" i="3"/>
  <c r="BE400" i="3"/>
  <c r="BE401" i="3"/>
  <c r="BE426" i="3"/>
  <c r="BE462" i="3"/>
  <c r="BE492" i="3"/>
  <c r="BE495" i="3"/>
  <c r="BE530" i="3"/>
  <c r="BE543" i="3"/>
  <c r="BE651" i="3"/>
  <c r="BE660" i="3"/>
  <c r="BE682" i="3"/>
  <c r="BE850" i="3"/>
  <c r="BE931" i="3"/>
  <c r="BE935" i="3"/>
  <c r="BE957" i="3"/>
  <c r="BE994" i="3"/>
  <c r="BE1009" i="3"/>
  <c r="BE1011" i="3"/>
  <c r="BE1012" i="3"/>
  <c r="BE1032" i="3"/>
  <c r="BE1033" i="3"/>
  <c r="BE1036" i="3"/>
  <c r="BE1042" i="3"/>
  <c r="BE1058" i="3"/>
  <c r="BE1077" i="3"/>
  <c r="BE1086" i="3"/>
  <c r="BE1087" i="3"/>
  <c r="BE1095" i="3"/>
  <c r="BE1107" i="3"/>
  <c r="BE1122" i="3"/>
  <c r="BE1143" i="3"/>
  <c r="BE1145" i="3"/>
  <c r="BE1148" i="3"/>
  <c r="BE1156" i="3"/>
  <c r="BE1173" i="3"/>
  <c r="BE166" i="3"/>
  <c r="BE344" i="3"/>
  <c r="BE369" i="3"/>
  <c r="BE380" i="3"/>
  <c r="BE447" i="3"/>
  <c r="BE452" i="3"/>
  <c r="BE464" i="3"/>
  <c r="BE579" i="3"/>
  <c r="BE637" i="3"/>
  <c r="BE687" i="3"/>
  <c r="BE728" i="3"/>
  <c r="BE754" i="3"/>
  <c r="BE766" i="3"/>
  <c r="BE788" i="3"/>
  <c r="BE848" i="3"/>
  <c r="BE904" i="3"/>
  <c r="BE939" i="3"/>
  <c r="BE1080" i="3"/>
  <c r="BE1091" i="3"/>
  <c r="BE1136" i="3"/>
  <c r="BE1150" i="3"/>
  <c r="BE165" i="3"/>
  <c r="BE173" i="3"/>
  <c r="BE186" i="3"/>
  <c r="BE191" i="3"/>
  <c r="BE216" i="3"/>
  <c r="BE250" i="3"/>
  <c r="BE375" i="3"/>
  <c r="BE427" i="3"/>
  <c r="BE465" i="3"/>
  <c r="BE466" i="3"/>
  <c r="BE514" i="3"/>
  <c r="BE538" i="3"/>
  <c r="BE542" i="3"/>
  <c r="BE550" i="3"/>
  <c r="BE556" i="3"/>
  <c r="BE581" i="3"/>
  <c r="BE594" i="3"/>
  <c r="BE681" i="3"/>
  <c r="BE697" i="3"/>
  <c r="BE701" i="3"/>
  <c r="BE736" i="3"/>
  <c r="BE752" i="3"/>
  <c r="BE757" i="3"/>
  <c r="BE761" i="3"/>
  <c r="BE786" i="3"/>
  <c r="BE798" i="3"/>
  <c r="BE806" i="3"/>
  <c r="BE819" i="3"/>
  <c r="BE834" i="3"/>
  <c r="BE880" i="3"/>
  <c r="BE966" i="3"/>
  <c r="BE969" i="3"/>
  <c r="BE1006" i="3"/>
  <c r="BE1024" i="3"/>
  <c r="BE1028" i="3"/>
  <c r="BE1047" i="3"/>
  <c r="BE1053" i="3"/>
  <c r="BE291" i="3"/>
  <c r="BE327" i="3"/>
  <c r="BE338" i="3"/>
  <c r="BE416" i="3"/>
  <c r="BE425" i="3"/>
  <c r="BE454" i="3"/>
  <c r="BE497" i="3"/>
  <c r="BE519" i="3"/>
  <c r="BE528" i="3"/>
  <c r="BE598" i="3"/>
  <c r="BE609" i="3"/>
  <c r="BE629" i="3"/>
  <c r="BE646" i="3"/>
  <c r="BE676" i="3"/>
  <c r="BE700" i="3"/>
  <c r="BE705" i="3"/>
  <c r="BE716" i="3"/>
  <c r="BE836" i="3"/>
  <c r="BE867" i="3"/>
  <c r="BE877" i="3"/>
  <c r="BE882" i="3"/>
  <c r="BE905" i="3"/>
  <c r="BE911" i="3"/>
  <c r="BE921" i="3"/>
  <c r="BE951" i="3"/>
  <c r="BE959" i="3"/>
  <c r="BE971" i="3"/>
  <c r="BE1040" i="3"/>
  <c r="BE1098" i="3"/>
  <c r="BE1099" i="3"/>
  <c r="BE1105" i="3"/>
  <c r="BE158" i="3"/>
  <c r="BE179" i="3"/>
  <c r="BE184" i="3"/>
  <c r="BE187" i="3"/>
  <c r="BE199" i="3"/>
  <c r="BE243" i="3"/>
  <c r="BE270" i="3"/>
  <c r="BE282" i="3"/>
  <c r="BE358" i="3"/>
  <c r="BE384" i="3"/>
  <c r="BE390" i="3"/>
  <c r="BE391" i="3"/>
  <c r="BE398" i="3"/>
  <c r="BE444" i="3"/>
  <c r="BE455" i="3"/>
  <c r="BE476" i="3"/>
  <c r="BE518" i="3"/>
  <c r="BE532" i="3"/>
  <c r="BE534" i="3"/>
  <c r="BE552" i="3"/>
  <c r="BE554" i="3"/>
  <c r="BE560" i="3"/>
  <c r="BE567" i="3"/>
  <c r="BE617" i="3"/>
  <c r="BE732" i="3"/>
  <c r="BE747" i="3"/>
  <c r="BE803" i="3"/>
  <c r="BE813" i="3"/>
  <c r="BE873" i="3"/>
  <c r="BE883" i="3"/>
  <c r="BE1073" i="3"/>
  <c r="BE1076" i="3"/>
  <c r="BE164" i="3"/>
  <c r="BE247" i="3"/>
  <c r="BE260" i="3"/>
  <c r="BE313" i="3"/>
  <c r="BE348" i="3"/>
  <c r="BE474" i="3"/>
  <c r="BE544" i="3"/>
  <c r="BE545" i="3"/>
  <c r="BE588" i="3"/>
  <c r="BE590" i="3"/>
  <c r="BE595" i="3"/>
  <c r="BE604" i="3"/>
  <c r="BE621" i="3"/>
  <c r="BE653" i="3"/>
  <c r="BE889" i="3"/>
  <c r="BE937" i="3"/>
  <c r="BE944" i="3"/>
  <c r="BE958" i="3"/>
  <c r="BE1002" i="3"/>
  <c r="BE1069" i="3"/>
  <c r="BE177" i="3"/>
  <c r="BE178" i="3"/>
  <c r="BE261" i="3"/>
  <c r="BE263" i="3"/>
  <c r="BE264" i="3"/>
  <c r="BE381" i="3"/>
  <c r="BE403" i="3"/>
  <c r="BE445" i="3"/>
  <c r="BE458" i="3"/>
  <c r="BE625" i="3"/>
  <c r="BE627" i="3"/>
  <c r="BE662" i="3"/>
  <c r="BE742" i="3"/>
  <c r="BE764" i="3"/>
  <c r="BE784" i="3"/>
  <c r="BE796" i="3"/>
  <c r="BE805" i="3"/>
  <c r="BE1060" i="3"/>
  <c r="BE152" i="3"/>
  <c r="BE183" i="3"/>
  <c r="BE268" i="3"/>
  <c r="BE334" i="3"/>
  <c r="BE336" i="3"/>
  <c r="BE340" i="3"/>
  <c r="BE368" i="3"/>
  <c r="BE383" i="3"/>
  <c r="BE417" i="3"/>
  <c r="BE470" i="3"/>
  <c r="BE498" i="3"/>
  <c r="BE529" i="3"/>
  <c r="BE613" i="3"/>
  <c r="BE619" i="3"/>
  <c r="BE723" i="3"/>
  <c r="BE770" i="3"/>
  <c r="BE780" i="3"/>
  <c r="BE840" i="3"/>
  <c r="BE855" i="3"/>
  <c r="BE885" i="3"/>
  <c r="BE890" i="3"/>
  <c r="BE907" i="3"/>
  <c r="BE952" i="3"/>
  <c r="BE968" i="3"/>
  <c r="BE1071" i="3"/>
  <c r="BC95" i="1"/>
  <c r="BE126" i="2"/>
  <c r="BD95" i="1"/>
  <c r="BE128" i="2"/>
  <c r="BE131" i="2"/>
  <c r="AW95" i="1"/>
  <c r="BB95" i="1"/>
  <c r="E85" i="2"/>
  <c r="J89" i="2"/>
  <c r="F92" i="2"/>
  <c r="BE124" i="2"/>
  <c r="BE129" i="2"/>
  <c r="BE132" i="2"/>
  <c r="BE133" i="2"/>
  <c r="BE136" i="2"/>
  <c r="BE139" i="2"/>
  <c r="BA95" i="1"/>
  <c r="F37" i="3"/>
  <c r="BB97" i="1" s="1"/>
  <c r="F36" i="3"/>
  <c r="BA97" i="1" s="1"/>
  <c r="AS94" i="1"/>
  <c r="F36" i="4"/>
  <c r="BA98" i="1"/>
  <c r="F39" i="3"/>
  <c r="BD97" i="1"/>
  <c r="J36" i="4"/>
  <c r="AW98" i="1" s="1"/>
  <c r="F37" i="4"/>
  <c r="BB98" i="1"/>
  <c r="F39" i="4"/>
  <c r="BD98" i="1" s="1"/>
  <c r="J36" i="3"/>
  <c r="AW97" i="1" s="1"/>
  <c r="F38" i="3"/>
  <c r="BC97" i="1" s="1"/>
  <c r="F38" i="4"/>
  <c r="BC98" i="1"/>
  <c r="P708" i="3" l="1"/>
  <c r="R150" i="3"/>
  <c r="T122" i="2"/>
  <c r="T121" i="2"/>
  <c r="R122" i="2"/>
  <c r="R121" i="2"/>
  <c r="P150" i="3"/>
  <c r="P149" i="3"/>
  <c r="AU97" i="1" s="1"/>
  <c r="AU96" i="1" s="1"/>
  <c r="AU94" i="1" s="1"/>
  <c r="T150" i="3"/>
  <c r="T708" i="3"/>
  <c r="R708" i="3"/>
  <c r="BK150" i="3"/>
  <c r="BK122" i="2"/>
  <c r="J122" i="2" s="1"/>
  <c r="J97" i="2" s="1"/>
  <c r="BK126" i="4"/>
  <c r="J126" i="4"/>
  <c r="J98" i="4"/>
  <c r="J128" i="4"/>
  <c r="J100" i="4"/>
  <c r="BK149" i="3"/>
  <c r="J149" i="3"/>
  <c r="J98" i="3"/>
  <c r="J150" i="3"/>
  <c r="J99" i="3"/>
  <c r="F35" i="3"/>
  <c r="AZ97" i="1" s="1"/>
  <c r="F33" i="2"/>
  <c r="AZ95" i="1"/>
  <c r="BA96" i="1"/>
  <c r="BA94" i="1"/>
  <c r="W30" i="1"/>
  <c r="J33" i="2"/>
  <c r="AV95" i="1" s="1"/>
  <c r="AT95" i="1" s="1"/>
  <c r="BD96" i="1"/>
  <c r="BD94" i="1"/>
  <c r="W33" i="1"/>
  <c r="J35" i="3"/>
  <c r="AV97" i="1" s="1"/>
  <c r="AT97" i="1" s="1"/>
  <c r="BB96" i="1"/>
  <c r="AX96" i="1"/>
  <c r="F35" i="4"/>
  <c r="AZ98" i="1"/>
  <c r="BC96" i="1"/>
  <c r="AY96" i="1"/>
  <c r="J35" i="4"/>
  <c r="AV98" i="1"/>
  <c r="AT98" i="1"/>
  <c r="T149" i="3" l="1"/>
  <c r="R149" i="3"/>
  <c r="BK121" i="2"/>
  <c r="J121" i="2"/>
  <c r="J96" i="2"/>
  <c r="J32" i="4"/>
  <c r="AG98" i="1" s="1"/>
  <c r="AW94" i="1"/>
  <c r="AK30" i="1" s="1"/>
  <c r="AW96" i="1"/>
  <c r="J32" i="3"/>
  <c r="AG97" i="1"/>
  <c r="AG96" i="1" s="1"/>
  <c r="BC94" i="1"/>
  <c r="W32" i="1"/>
  <c r="AZ96" i="1"/>
  <c r="AV96" i="1" s="1"/>
  <c r="BB94" i="1"/>
  <c r="W31" i="1"/>
  <c r="J41" i="4" l="1"/>
  <c r="J41" i="3"/>
  <c r="AN97" i="1"/>
  <c r="AN98" i="1"/>
  <c r="J30" i="2"/>
  <c r="AG95" i="1"/>
  <c r="AT96" i="1"/>
  <c r="AN96" i="1"/>
  <c r="AY94" i="1"/>
  <c r="AX94" i="1"/>
  <c r="AZ94" i="1"/>
  <c r="W29" i="1"/>
  <c r="J39" i="2" l="1"/>
  <c r="AN95" i="1"/>
  <c r="AG94" i="1"/>
  <c r="AK26" i="1"/>
  <c r="AV94" i="1"/>
  <c r="AK29" i="1"/>
  <c r="AK35" i="1"/>
  <c r="AT94" i="1" l="1"/>
  <c r="AN94" i="1"/>
</calcChain>
</file>

<file path=xl/sharedStrings.xml><?xml version="1.0" encoding="utf-8"?>
<sst xmlns="http://schemas.openxmlformats.org/spreadsheetml/2006/main" count="11987" uniqueCount="2151">
  <si>
    <t>Export Komplet</t>
  </si>
  <si>
    <t/>
  </si>
  <si>
    <t>2.0</t>
  </si>
  <si>
    <t>False</t>
  </si>
  <si>
    <t>{92691f4e-bd78-49a3-a867-fa0686c826ba}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</si>
  <si>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</si>
  <si>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</si>
  <si>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</si>
  <si>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</si>
  <si>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</si>
  <si>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</si>
  <si>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</si>
  <si>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</si>
  <si>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</si>
  <si>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25-003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</si>
  <si>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</si>
  <si>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</si>
  <si>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holičství + přístavba, Masarykovo náměstí č.p. 1340, Přelouč</t>
  </si>
  <si>
    <t>KSO:</t>
  </si>
  <si>
    <t>CC-CZ:</t>
  </si>
  <si>
    <t>Místo:</t>
  </si>
  <si>
    <t>Přelouč</t>
  </si>
  <si>
    <t>Datum:</t>
  </si>
  <si>
    <t>27. 1. 2025</t>
  </si>
  <si>
    <t>Zadavatel:</t>
  </si>
  <si>
    <t>IČ:</t>
  </si>
  <si>
    <t>Město Přelouč</t>
  </si>
  <si>
    <t>DIČ:</t>
  </si>
  <si>
    <t>Uchazeč:</t>
  </si>
  <si>
    <t>Vyplň údaj</t>
  </si>
  <si>
    <t>Projektant:</t>
  </si>
  <si>
    <t>Ing. Vítězslav Vomočil, Pardubice</t>
  </si>
  <si>
    <t>True</t>
  </si>
  <si>
    <t>Zpracovatel:</t>
  </si>
  <si>
    <t>A.Vojtěch - rozpočty staveb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</si>
  <si>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</si>
  <si>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</si>
  <si>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</si>
  <si>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</si>
  <si>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</si>
  <si>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</si>
  <si>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</si>
  <si>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</si>
  <si>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</si>
  <si>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</si>
  <si>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</si>
  <si>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</si>
  <si>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</si>
  <si>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</si>
  <si>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</si>
  <si>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</si>
  <si>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</si>
  <si>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</si>
  <si>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</si>
  <si>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</si>
  <si>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</si>
  <si>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</si>
  <si>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</si>
  <si>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</si>
  <si>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</si>
  <si>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</si>
  <si>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</si>
  <si>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</si>
  <si>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</si>
  <si>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</si>
  <si>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</si>
  <si>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</si>
  <si>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</si>
  <si>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</si>
  <si>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</si>
  <si>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</si>
  <si>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</si>
  <si>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</si>
  <si>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</si>
  <si>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</si>
  <si>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</si>
  <si>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</si>
  <si>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</si>
  <si>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</si>
  <si>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</si>
  <si>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</si>
  <si>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</si>
  <si>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a ostatní náklady</t>
  </si>
  <si>
    <t>VON</t>
  </si>
  <si>
    <t>1</t>
  </si>
  <si>
    <t>{3a25bcb5-4a41-4d7e-bcba-b42df1902e3b}</t>
  </si>
  <si>
    <t>2</t>
  </si>
  <si>
    <t>01</t>
  </si>
  <si>
    <t>Stavební úpravy a přístavba</t>
  </si>
  <si>
    <t>STA</t>
  </si>
  <si>
    <t>{ac6df508-5911-4ab5-bdc6-9528cceed764}</t>
  </si>
  <si>
    <t>001</t>
  </si>
  <si>
    <t>Stavební část</t>
  </si>
  <si>
    <t>Soupis</t>
  </si>
  <si>
    <t>{3d62afd7-d0ed-4065-95c1-47ca46a22179}</t>
  </si>
  <si>
    <t>002</t>
  </si>
  <si>
    <t>Profese TZB</t>
  </si>
  <si>
    <t>{cc73055c-9df5-43f1-81a0-48064bfac70d}</t>
  </si>
  <si>
    <t>KRYCÍ LIST SOUPISU PRACÍ</t>
  </si>
  <si>
    <t>Objekt:</t>
  </si>
  <si>
    <t>00 -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</si>
  <si>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</si>
  <si>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</si>
  <si>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</si>
  <si>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</si>
  <si>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</si>
  <si>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</si>
  <si>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</si>
  <si>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</si>
  <si>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 zkoušky a měření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</si>
  <si>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</si>
  <si>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</si>
  <si>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</si>
  <si>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</si>
  <si>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</si>
  <si>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</si>
  <si>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</si>
  <si>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</si>
  <si>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</si>
  <si>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</si>
  <si>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</si>
  <si>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</si>
  <si>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</si>
  <si>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</si>
  <si>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</si>
  <si>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</si>
  <si>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</si>
  <si>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</si>
  <si>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</si>
  <si>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</si>
  <si>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</si>
  <si>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</si>
  <si>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</si>
  <si>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celek</t>
  </si>
  <si>
    <t>CS ÚRS 2025 01</t>
  </si>
  <si>
    <t>1024</t>
  </si>
  <si>
    <t>-631122972</t>
  </si>
  <si>
    <t>P</t>
  </si>
  <si>
    <t xml:space="preserve">Poznámka k položce:_x000D_
Vytyčení skutečné polohy inženýrských sítí. </t>
  </si>
  <si>
    <t>013254000</t>
  </si>
  <si>
    <t>Dokumentace skutečného provedení stavby</t>
  </si>
  <si>
    <t>-1667463836</t>
  </si>
  <si>
    <t>VRN3</t>
  </si>
  <si>
    <t>Zařízení staveniště</t>
  </si>
  <si>
    <t>3</t>
  </si>
  <si>
    <t>031002000</t>
  </si>
  <si>
    <t>Související práce pro zařízení staveniště</t>
  </si>
  <si>
    <t>-819437611</t>
  </si>
  <si>
    <t>4</t>
  </si>
  <si>
    <t>032002000</t>
  </si>
  <si>
    <t>Vybavení staveniště</t>
  </si>
  <si>
    <t>-1519786412</t>
  </si>
  <si>
    <t>Poznámka k položce:_x000D_
Veškeré náklady na vybudování a zajištění zařízení staveniště, jeho provoz včetně skládky a meziskládky materiálu.</t>
  </si>
  <si>
    <t>033002000</t>
  </si>
  <si>
    <t>Připojení staveniště na inženýrské sítě</t>
  </si>
  <si>
    <t>-1607424906</t>
  </si>
  <si>
    <t>6</t>
  </si>
  <si>
    <t>034002000</t>
  </si>
  <si>
    <t>Zabezpečení staveniště</t>
  </si>
  <si>
    <t>1436520245</t>
  </si>
  <si>
    <t>7</t>
  </si>
  <si>
    <t>039002000</t>
  </si>
  <si>
    <t>Zrušení zařízení staveniště</t>
  </si>
  <si>
    <t>1055730433</t>
  </si>
  <si>
    <t xml:space="preserve">Poznámka k položce:_x000D_
Cena je včetně uvedení ploch staveniště do původního stavu._x000D_
</t>
  </si>
  <si>
    <t>VRN4</t>
  </si>
  <si>
    <t>Inženýrská činnost zkoušky a měření</t>
  </si>
  <si>
    <t>8</t>
  </si>
  <si>
    <t>045002000</t>
  </si>
  <si>
    <t>Kompletační a koordinační činnost</t>
  </si>
  <si>
    <t>-152241442</t>
  </si>
  <si>
    <t>Poznámka k položce:_x000D_
Koordinace veškerých prací a dodávek které jsou součástí díla.</t>
  </si>
  <si>
    <t>VRN9</t>
  </si>
  <si>
    <t>Ostatní náklady</t>
  </si>
  <si>
    <t>9</t>
  </si>
  <si>
    <t>091504000</t>
  </si>
  <si>
    <t>Náklady související s publikační činností</t>
  </si>
  <si>
    <t>351590578</t>
  </si>
  <si>
    <t xml:space="preserve">Poznámka k položce:_x000D_
Informační tabule zdroje financování stavby._x000D_
_x000D_
</t>
  </si>
  <si>
    <t>01 - Stavební úpravy a přístavba</t>
  </si>
  <si>
    <t>Soupis:</t>
  </si>
  <si>
    <t>001 - Stavební část</t>
  </si>
  <si>
    <t>HSV - Práce a dodávky HSV</t>
  </si>
  <si>
    <t xml:space="preserve">    1 - Zemní práce</t>
  </si>
  <si>
    <t xml:space="preserve">    18 - Zemní práce - povrchové úpravy terénu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</si>
  <si>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</si>
  <si>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</si>
  <si>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</si>
  <si>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</si>
  <si>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6 - Úpravy povrchů, podlahy a osazování výplní</t>
  </si>
  <si>
    <t xml:space="preserve">    61 - Úprava povrchů vnitřních</t>
  </si>
  <si>
    <t xml:space="preserve">    62 - Úprava povrchů vnějších</t>
  </si>
  <si>
    <t xml:space="preserve">    9 - Ostatní konstrukce a práce, bourání</t>
  </si>
  <si>
    <t xml:space="preserve">    94 - Lešení a stavební výtahy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</si>
  <si>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</si>
  <si>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</si>
  <si>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</si>
  <si>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</si>
  <si>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</si>
  <si>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</si>
  <si>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</si>
  <si>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</si>
  <si>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</si>
  <si>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</si>
  <si>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</si>
  <si>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</si>
  <si>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</si>
  <si>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</si>
  <si>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</si>
  <si>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</si>
  <si>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</si>
  <si>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HSV</t>
  </si>
  <si>
    <t>Práce a dodávky HSV</t>
  </si>
  <si>
    <t>Zemní práce</t>
  </si>
  <si>
    <t>121151105</t>
  </si>
  <si>
    <t>Sejmutí ornice plochy do 100 m2 tl vrstvy přes 250 do 300 mm strojně</t>
  </si>
  <si>
    <t>m2</t>
  </si>
  <si>
    <t>1558618034</t>
  </si>
  <si>
    <t>VV</t>
  </si>
  <si>
    <t>8,9*4,1*1,035</t>
  </si>
  <si>
    <t>122251101</t>
  </si>
  <si>
    <t>Odkopávky a prokopávky nezapažené v hornině třídy těžitelnosti I skupiny 3 objem do 20 m3 strojně</t>
  </si>
  <si>
    <t>m3</t>
  </si>
  <si>
    <t>695464594</t>
  </si>
  <si>
    <t>"podorničí" 8,9*4,1*0,3*1,035</t>
  </si>
  <si>
    <t>"přístupový chodník" 20,0*0,25</t>
  </si>
  <si>
    <t>Součet</t>
  </si>
  <si>
    <t>132251101</t>
  </si>
  <si>
    <t>Hloubení rýh nezapažených š do 800 mm v hornině třídy těžitelnosti I skupiny 3 objem do 20 m3 strojně</t>
  </si>
  <si>
    <t>-503910763</t>
  </si>
  <si>
    <t>(8,3+3,0+3,0+3,0)*0,6*0,65*1,035</t>
  </si>
  <si>
    <t>(5,7+1,15)*0,3*0,45*1,035</t>
  </si>
  <si>
    <t>139711111</t>
  </si>
  <si>
    <t>Vykopávky v uzavřených prostorech v hornině třídy těžitelnosti I skupiny 1 až 3 ručně</t>
  </si>
  <si>
    <t>2080288079</t>
  </si>
  <si>
    <t>(72,0+12,2)*0,5*1,05</t>
  </si>
  <si>
    <t>162211311</t>
  </si>
  <si>
    <t>Vodorovné přemístění výkopku z horniny třídy těžitelnosti I skupiny 1 až 3 stavebním kolečkem do 10 m</t>
  </si>
  <si>
    <t>-709582169</t>
  </si>
  <si>
    <t>174151101</t>
  </si>
  <si>
    <t>Zásyp jam, šachet rýh nebo kolem objektů sypaninou se zhutněním</t>
  </si>
  <si>
    <t>940599725</t>
  </si>
  <si>
    <t>181912112</t>
  </si>
  <si>
    <t>Úprava pláně v hornině třídy těžitelnosti I skupiny 3 se zhutněním ručně</t>
  </si>
  <si>
    <t>-632132858</t>
  </si>
  <si>
    <t>(1,7+5,7)*11,5</t>
  </si>
  <si>
    <t>(1,2+5,7)*2,9</t>
  </si>
  <si>
    <t>Objekt</t>
  </si>
  <si>
    <t>20,0</t>
  </si>
  <si>
    <t>Přístupový chodník</t>
  </si>
  <si>
    <t>167151101</t>
  </si>
  <si>
    <t>Nakládání výkopku z hornin třídy těžitelnosti I skupiny 1 až 3 do 100 m3</t>
  </si>
  <si>
    <t>797256484</t>
  </si>
  <si>
    <t>"výkop" 16,33+7,94+44,205</t>
  </si>
  <si>
    <t>"zásyp" -17,4</t>
  </si>
  <si>
    <t>162751117</t>
  </si>
  <si>
    <t>Vodorovné přemístění přes 9 000 do 10000 m výkopku/sypaniny z horniny třídy těžitelnosti I skupiny 1 až 3</t>
  </si>
  <si>
    <t>-181979472</t>
  </si>
  <si>
    <t>10</t>
  </si>
  <si>
    <t>171251201</t>
  </si>
  <si>
    <t>Uložení sypaniny na skládky nebo meziskládky</t>
  </si>
  <si>
    <t>-1470200676</t>
  </si>
  <si>
    <t>11</t>
  </si>
  <si>
    <t>171201231</t>
  </si>
  <si>
    <t>Poplatek za uložení zeminy a kamení na recyklační skládce (skládkovné) kód odpadu 17 05 04</t>
  </si>
  <si>
    <t>t</t>
  </si>
  <si>
    <t>1883342089</t>
  </si>
  <si>
    <t>51,075*1,8</t>
  </si>
  <si>
    <t>18</t>
  </si>
  <si>
    <t>Zemní práce - povrchové úpravy terénu</t>
  </si>
  <si>
    <t>181351004</t>
  </si>
  <si>
    <t>Rozprostření ornice tl vrstvy přes 200 do 250 mm pl do 100 m2 v rovině nebo ve svahu do 1:5 strojně</t>
  </si>
  <si>
    <t>-380726222</t>
  </si>
  <si>
    <t>13</t>
  </si>
  <si>
    <t>181411131</t>
  </si>
  <si>
    <t>Založení parkového trávníku výsevem pl do 1000 m2 v rovině a ve svahu do 1:5</t>
  </si>
  <si>
    <t>1017951408</t>
  </si>
  <si>
    <t>14</t>
  </si>
  <si>
    <t>M</t>
  </si>
  <si>
    <t>00572472</t>
  </si>
  <si>
    <t>osivo směs travní krajinná-rovinná</t>
  </si>
  <si>
    <t>kg</t>
  </si>
  <si>
    <t>2014087740</t>
  </si>
  <si>
    <t>40,0*0,032</t>
  </si>
  <si>
    <t>15</t>
  </si>
  <si>
    <t>184813511</t>
  </si>
  <si>
    <t>Chemické odplevelení před založením kultury postřikem na široko v rovině a svahu do 1:5 ručně</t>
  </si>
  <si>
    <t>-1281945293</t>
  </si>
  <si>
    <t>16</t>
  </si>
  <si>
    <t>185804215</t>
  </si>
  <si>
    <t>Vypletí záhonu trávníku po výsevu s naložením a odvozem odpadu do 20 km v rovině a svahu do 1:5</t>
  </si>
  <si>
    <t>-244609225</t>
  </si>
  <si>
    <t>17</t>
  </si>
  <si>
    <t>185804312</t>
  </si>
  <si>
    <t>Zalití rostlin vodou plocha přes 20 m2</t>
  </si>
  <si>
    <t>281416976</t>
  </si>
  <si>
    <t>40,0*0,01</t>
  </si>
  <si>
    <t>Zakládání</t>
  </si>
  <si>
    <t>213141111</t>
  </si>
  <si>
    <t>Zřízení vrstvy z geotextilie v rovině nebo ve sklonu do 1:5 š do 3 m</t>
  </si>
  <si>
    <t>785524232</t>
  </si>
  <si>
    <t>Geotextílie 500 g/m2</t>
  </si>
  <si>
    <t>Geotextílie 300 g/m2</t>
  </si>
  <si>
    <t>19</t>
  </si>
  <si>
    <t>69311068.2</t>
  </si>
  <si>
    <t>geotextilie netkaná separační, ochranná, filtrační, drenážní PP 300g/m2</t>
  </si>
  <si>
    <t>126772373</t>
  </si>
  <si>
    <t>105,11*1,2</t>
  </si>
  <si>
    <t>20</t>
  </si>
  <si>
    <t>69311082</t>
  </si>
  <si>
    <t>geotextilie netkaná separační, ochranná, filtrační, drenážní PP 500g/m2</t>
  </si>
  <si>
    <t>-1992253499</t>
  </si>
  <si>
    <t>218111113</t>
  </si>
  <si>
    <t>Odvětrání radonu vodorovné drenážní kladené do štěrkového podsypu z plastových perforovaných trubek DN přes 80 do 100 mm</t>
  </si>
  <si>
    <t>m</t>
  </si>
  <si>
    <t>113950339</t>
  </si>
  <si>
    <t>22</t>
  </si>
  <si>
    <t>218111121</t>
  </si>
  <si>
    <t>Odvětrání radonu vodorovné sběrné kladené do štěrkového podsypu z plastových trubek DN přes 80 do 110 mm</t>
  </si>
  <si>
    <t>1996694279</t>
  </si>
  <si>
    <t>"potrubí" 15,0</t>
  </si>
  <si>
    <t>"tvarovky" 0,3*(14+3+1+1)</t>
  </si>
  <si>
    <t>23</t>
  </si>
  <si>
    <t>218121113</t>
  </si>
  <si>
    <t>Odvětrání radonu svislé z plastových trubek DN přes 125 do 160 mm</t>
  </si>
  <si>
    <t>204826291</t>
  </si>
  <si>
    <t>"potrubí" 2,0*7</t>
  </si>
  <si>
    <t>"tvarovky" 0,3*2</t>
  </si>
  <si>
    <t>24</t>
  </si>
  <si>
    <t>271532212</t>
  </si>
  <si>
    <t>Podsyp pod základové konstrukce se zhutněním z hrubého kameniva frakce 16 až 32 mm</t>
  </si>
  <si>
    <t>234216037</t>
  </si>
  <si>
    <t>(1,7+5,7)*11,5*0,35</t>
  </si>
  <si>
    <t>(1,2+5,7)*2,9*0,35</t>
  </si>
  <si>
    <t>25</t>
  </si>
  <si>
    <t>273321511</t>
  </si>
  <si>
    <t>Základové desky ze ŽB bez zvýšených nároků na prostředí tř. C 25/30</t>
  </si>
  <si>
    <t>199911256</t>
  </si>
  <si>
    <t>(1,7+5,7)*11,5*0,15*1,035</t>
  </si>
  <si>
    <t>(1,2+5,7)*2,9*0,15*1,035</t>
  </si>
  <si>
    <t>Stávající objekt</t>
  </si>
  <si>
    <t>8,1*3,5*0,15*1,035</t>
  </si>
  <si>
    <t>Přístavba</t>
  </si>
  <si>
    <t>26</t>
  </si>
  <si>
    <t>273351121</t>
  </si>
  <si>
    <t>Zřízení bednění základových desek</t>
  </si>
  <si>
    <t>1537715613</t>
  </si>
  <si>
    <t>8,02</t>
  </si>
  <si>
    <t>(8,1+3,5)*2*0,15</t>
  </si>
  <si>
    <t>27</t>
  </si>
  <si>
    <t>273351122</t>
  </si>
  <si>
    <t>Odstranění bednění základových desek</t>
  </si>
  <si>
    <t>1136261684</t>
  </si>
  <si>
    <t>28</t>
  </si>
  <si>
    <t>274321511</t>
  </si>
  <si>
    <t>Základové pasy ze ŽB bez zvýšených nároků na prostředí tř. C 25/30</t>
  </si>
  <si>
    <t>2094560443</t>
  </si>
  <si>
    <t>8,1*0,6*0,45*1,035</t>
  </si>
  <si>
    <t>6,25*0,6*0,45*1,035</t>
  </si>
  <si>
    <t>3,2*0,5*0,45*1,035</t>
  </si>
  <si>
    <t>8,1*0,3*0,25*1,035</t>
  </si>
  <si>
    <t>29</t>
  </si>
  <si>
    <t>279113143</t>
  </si>
  <si>
    <t>Základová zeď tl přes 200 do 250 mm z tvárnic ztraceného bednění včetně výplně z betonu tř. C 20/25</t>
  </si>
  <si>
    <t>-2053354723</t>
  </si>
  <si>
    <t>(8,3+2,9)*2*0,5</t>
  </si>
  <si>
    <t>2,9*0,5</t>
  </si>
  <si>
    <t>30</t>
  </si>
  <si>
    <t>273361821</t>
  </si>
  <si>
    <t>Výztuž základových konstrukcí betonářskou ocelí 10 505 (R)</t>
  </si>
  <si>
    <t>2092573594</t>
  </si>
  <si>
    <t>31</t>
  </si>
  <si>
    <t>273362021</t>
  </si>
  <si>
    <t>Výztuž základových konstrukcí svařovanými sítěmi Kari</t>
  </si>
  <si>
    <t>897216026</t>
  </si>
  <si>
    <t>Svislé a kompletní konstrukce</t>
  </si>
  <si>
    <t>32</t>
  </si>
  <si>
    <t>310238211</t>
  </si>
  <si>
    <t>Zazdívka otvorů pl přes 0,25 do 1 m2 ve zdivu nadzákladovém cihlami pálenými na MVC</t>
  </si>
  <si>
    <t>-1588708272</t>
  </si>
  <si>
    <t>"dozdívky u nových otvorů" 0,45+0,3+0,2+0,55+0,25+0,8+0,2+0,2+0,2+1,1</t>
  </si>
  <si>
    <t>"drobné zazdívky otvorů" 0,8</t>
  </si>
  <si>
    <t>33</t>
  </si>
  <si>
    <t>311236321</t>
  </si>
  <si>
    <t>Zdivo jednovrstvé zvukově izolační na tenkovrstvou maltu z cihel děrovaných broušených do P15 tl 250 mm</t>
  </si>
  <si>
    <t>-397836804</t>
  </si>
  <si>
    <t>3,1*2,75</t>
  </si>
  <si>
    <t>34</t>
  </si>
  <si>
    <t>311237110</t>
  </si>
  <si>
    <t>Zdivo jednovrstvé tepelně izolační z cihel broušených na tenkovrstvou maltu U přes 0,30 W/m2K tl zdiva 250 mm</t>
  </si>
  <si>
    <t>1756537824</t>
  </si>
  <si>
    <t>(3,1+6,4)*2,75</t>
  </si>
  <si>
    <t>(1,7+3,1)*2,5</t>
  </si>
  <si>
    <t>-2,4*1,5-0,75*0,75</t>
  </si>
  <si>
    <t>Obvodové zdivo</t>
  </si>
  <si>
    <t>(3,1+8,1+3,1)*0,5</t>
  </si>
  <si>
    <t>Atika</t>
  </si>
  <si>
    <t>35</t>
  </si>
  <si>
    <t>311238935</t>
  </si>
  <si>
    <t>Založení zdiva z cihel děrovaných broušených na zakládací maltu tloušťky přes 200 do 250 mm</t>
  </si>
  <si>
    <t>311445451</t>
  </si>
  <si>
    <t>3,1*3+8,1</t>
  </si>
  <si>
    <t>36</t>
  </si>
  <si>
    <t>317168051</t>
  </si>
  <si>
    <t>Překlad keramický vysoký v 238 mm dl 1000 mm</t>
  </si>
  <si>
    <t>kus</t>
  </si>
  <si>
    <t>1751064820</t>
  </si>
  <si>
    <t>37</t>
  </si>
  <si>
    <t>317168052</t>
  </si>
  <si>
    <t>Překlad keramický vysoký v 238 mm dl 1250 mm</t>
  </si>
  <si>
    <t>-521086932</t>
  </si>
  <si>
    <t>38</t>
  </si>
  <si>
    <t>317168056</t>
  </si>
  <si>
    <t>Překlad keramický vysoký v 238 mm dl 2250 mm</t>
  </si>
  <si>
    <t>509424986</t>
  </si>
  <si>
    <t>39</t>
  </si>
  <si>
    <t>317168059</t>
  </si>
  <si>
    <t>Překlad keramický vysoký v 238 mm dl 3000 mm</t>
  </si>
  <si>
    <t>-1466208543</t>
  </si>
  <si>
    <t>40</t>
  </si>
  <si>
    <t>317944323</t>
  </si>
  <si>
    <t>Válcované nosníky č.14 až 22 dodatečně osazované do připravených otvorů</t>
  </si>
  <si>
    <t>736027474</t>
  </si>
  <si>
    <t>"nad otvory" 0,546</t>
  </si>
  <si>
    <t>"nad niky" 0,070</t>
  </si>
  <si>
    <t>41</t>
  </si>
  <si>
    <t>319202112</t>
  </si>
  <si>
    <t>Dodatečná izolace zdiva tl přes 150 do 300 mm nízkotlakou injektáží silikonovou mikroemulzí</t>
  </si>
  <si>
    <t>1252006329</t>
  </si>
  <si>
    <t>Poznámka k položce:_x000D_
Hydrofobní emulzní krém silan-siloxan</t>
  </si>
  <si>
    <t>42</t>
  </si>
  <si>
    <t>319202113</t>
  </si>
  <si>
    <t>Dodatečná izolace zdiva tl přes 300 do 450 mm nízkotlakou injektáží silikonovou mikroemulzí</t>
  </si>
  <si>
    <t>-1051313040</t>
  </si>
  <si>
    <t>3,6+1,95+3,0</t>
  </si>
  <si>
    <t>3,2+0,75+3,6</t>
  </si>
  <si>
    <t>5,8+8,6</t>
  </si>
  <si>
    <t>43</t>
  </si>
  <si>
    <t>342244201</t>
  </si>
  <si>
    <t>Příčka z cihel broušených na tenkovrstvou maltu tloušťky 80 mm</t>
  </si>
  <si>
    <t>1666342999</t>
  </si>
  <si>
    <t>1,8*2,4*2-1,8-1,6</t>
  </si>
  <si>
    <t>1,2*2,3*3+4,1*3,55-1,4*4+0,4*3</t>
  </si>
  <si>
    <t>1,1*2,3</t>
  </si>
  <si>
    <t>1,45*2,75-1,4</t>
  </si>
  <si>
    <t>44</t>
  </si>
  <si>
    <t>342244211</t>
  </si>
  <si>
    <t>Příčka z cihel broušených na tenkovrstvou maltu tloušťky 115 mm</t>
  </si>
  <si>
    <t>195605067</t>
  </si>
  <si>
    <t>(4,1+1,2)*2,3+0,4</t>
  </si>
  <si>
    <t>(1,6+1,5+1,4+1,95+1,1+3,1+2,4)*3,55-1,2-1,4*2-1,6</t>
  </si>
  <si>
    <t>(2,5+2,5+2,5+3,6+1,0)*3,55-1,4*3-2,5</t>
  </si>
  <si>
    <t>(1,45+2,65+3,0+1,0+1,4)*3,0-1,4*2-4,2</t>
  </si>
  <si>
    <t>45</t>
  </si>
  <si>
    <t>342244221</t>
  </si>
  <si>
    <t>Příčka z cihel broušených na tenkovrstvou maltu tloušťky 140 mm</t>
  </si>
  <si>
    <t>209091707</t>
  </si>
  <si>
    <t>1,7*2,3</t>
  </si>
  <si>
    <t>46</t>
  </si>
  <si>
    <t>342244401</t>
  </si>
  <si>
    <t>Příčka zvukově izolační z cihel děrovaných broušených na tenkovrstvou maltu tloušťky 115 mm</t>
  </si>
  <si>
    <t>-519515265</t>
  </si>
  <si>
    <t>(2,7+2,4+1,0+2,4+3,3+3,5)*3,55-1,2-1,8</t>
  </si>
  <si>
    <t>1,0*2,1</t>
  </si>
  <si>
    <t>(3,1+3,1)*3,0-6,1</t>
  </si>
  <si>
    <t>47</t>
  </si>
  <si>
    <t>342291121</t>
  </si>
  <si>
    <t>Ukotvení příček k cihelným konstrukcím plochými kotvami</t>
  </si>
  <si>
    <t>-2113184746</t>
  </si>
  <si>
    <t>2,4*4+2,3*7+3,55*10+2,75*9</t>
  </si>
  <si>
    <t>48</t>
  </si>
  <si>
    <t>342291141</t>
  </si>
  <si>
    <t>Ukotvení příček expanzní cementovou maltou tl příčky do 100 mm</t>
  </si>
  <si>
    <t>851536676</t>
  </si>
  <si>
    <t>Poznámka k položce:_x000D_
U stropu</t>
  </si>
  <si>
    <t>1,8*2+1,2*3+1,1+1,45</t>
  </si>
  <si>
    <t>4,1+1,2+1,6+1,5+1,4+1,95+1,1+3,1+2,4</t>
  </si>
  <si>
    <t>2,5+2,5+2,5+3,6+1,0+1,45+2,65+3,0+1,0+1,4+1,7</t>
  </si>
  <si>
    <t>2,7+2,4+1,0+2,4+3,3+3,5+1,0+3,1+3,1</t>
  </si>
  <si>
    <t>49</t>
  </si>
  <si>
    <t>346244381</t>
  </si>
  <si>
    <t>Plentování jednostranné v do 200 mm válcovaných nosníků cihlami</t>
  </si>
  <si>
    <t>-702583724</t>
  </si>
  <si>
    <t>1,9*0,2*2*2</t>
  </si>
  <si>
    <t>2,2*0,2*2</t>
  </si>
  <si>
    <t>2,8*0,2*2</t>
  </si>
  <si>
    <t>1,3*0,2*2</t>
  </si>
  <si>
    <t>1,2*0,2*2</t>
  </si>
  <si>
    <t>50</t>
  </si>
  <si>
    <t>346481111</t>
  </si>
  <si>
    <t>Zaplentování rýh, nosníků, výklenků nebo nik ve stěnách rabicovým pletivem</t>
  </si>
  <si>
    <t>1543827445</t>
  </si>
  <si>
    <t>(0,2+0,4)*2*1,9*2*1,2</t>
  </si>
  <si>
    <t>(0,2+0,4)*2*2,2*1,2</t>
  </si>
  <si>
    <t>(0,2+0,4)*2*2,8*1,2</t>
  </si>
  <si>
    <t>(0,2+0,4)*2*1,2*1,2</t>
  </si>
  <si>
    <t>(0,2+0,4)*2*1,3*1,2</t>
  </si>
  <si>
    <t>(0,2+0,1)*2*1,4*1,2</t>
  </si>
  <si>
    <t>(0,2+0,1)*2*1,3*1,2</t>
  </si>
  <si>
    <t>51</t>
  </si>
  <si>
    <t>311113141</t>
  </si>
  <si>
    <t>Nadzákladová zeď tl přes 100 do 150 mm z hladkých tvárnic ztraceného bednění včetně výplně z betonu tř. C 20/25</t>
  </si>
  <si>
    <t>910456280</t>
  </si>
  <si>
    <t>"atika" 0,5*0,25*26</t>
  </si>
  <si>
    <t>52</t>
  </si>
  <si>
    <t>311113143</t>
  </si>
  <si>
    <t>Nadzákladová zeď tl přes 200 do 250 mm z hladkých tvárnic ztraceného bednění včetně výplně z betonu tř. C 20/25</t>
  </si>
  <si>
    <t>-1257763448</t>
  </si>
  <si>
    <t>"atika" 0,5*0,25*(12+38)</t>
  </si>
  <si>
    <t>53</t>
  </si>
  <si>
    <t>315361821</t>
  </si>
  <si>
    <t>Výztuž půdních, štítových, atikových zdí betonářskou ocelí 10 505</t>
  </si>
  <si>
    <t>24610055</t>
  </si>
  <si>
    <t>54</t>
  </si>
  <si>
    <t>389381001</t>
  </si>
  <si>
    <t>Dobetonování prefabrikovaných konstrukcí včetně bednění</t>
  </si>
  <si>
    <t>1802210410</t>
  </si>
  <si>
    <t>Dobetonávky stropů</t>
  </si>
  <si>
    <t>3,15*0,25*0,25*5</t>
  </si>
  <si>
    <t>6,4*0,25*0,25</t>
  </si>
  <si>
    <t>(3,15+1,95+3,15)*0,25*0,25+0,3</t>
  </si>
  <si>
    <t>Vodorovné konstrukce</t>
  </si>
  <si>
    <t>55</t>
  </si>
  <si>
    <t>411168306</t>
  </si>
  <si>
    <t>Strop keramický tl 25 cm z vložek MIAKO a keramobetonových nosníků dl přes 6 do 7 m OVN 50 cm</t>
  </si>
  <si>
    <t>1803666265</t>
  </si>
  <si>
    <t>6,25*3,15</t>
  </si>
  <si>
    <t>56</t>
  </si>
  <si>
    <t>411168361</t>
  </si>
  <si>
    <t>Strop keramický tl 25 cm z vložek MIAKO a keramobetonových nosníků dl do 2 m OVN 62,5 cm</t>
  </si>
  <si>
    <t>1639579167</t>
  </si>
  <si>
    <t>1,75*3,15</t>
  </si>
  <si>
    <t>57</t>
  </si>
  <si>
    <t>411361821</t>
  </si>
  <si>
    <t>Výztuž stropů betonářskou ocelí 10 505</t>
  </si>
  <si>
    <t>-287115035</t>
  </si>
  <si>
    <t>Poznámka k položce:_x000D_
Včetně věnců stropu.</t>
  </si>
  <si>
    <t>58</t>
  </si>
  <si>
    <t>411362021</t>
  </si>
  <si>
    <t>Výztuž stropů svařovanými sítěmi Kari</t>
  </si>
  <si>
    <t>-1130680225</t>
  </si>
  <si>
    <t>"požadavek dle PD" 0,178</t>
  </si>
  <si>
    <t>"započteno v položkách stropu" -(19,688+5,513)*1,15*0,0043</t>
  </si>
  <si>
    <t>59</t>
  </si>
  <si>
    <t>417238233</t>
  </si>
  <si>
    <t>Obezdívka věnce jednostranná věncovkou keramickou v přes 210 do 250 mm bez tepelné izolace</t>
  </si>
  <si>
    <t>892373225</t>
  </si>
  <si>
    <t>6,2+3,4+3,4+1,9+3,4</t>
  </si>
  <si>
    <t>Věnec strop</t>
  </si>
  <si>
    <t>60</t>
  </si>
  <si>
    <t>417321515</t>
  </si>
  <si>
    <t>Ztužující pásy a věnce ze ŽB tř. C 25/30</t>
  </si>
  <si>
    <t>-899728351</t>
  </si>
  <si>
    <t>(3,15+6,25+3,15)*0,17*0,25</t>
  </si>
  <si>
    <t>(3,15+1,95+3,15)*0,17*0,25</t>
  </si>
  <si>
    <t>"V1" 0,16*0,25*(3,15+1,7)</t>
  </si>
  <si>
    <t>"V2" 0,16*0,25*(3,15+6,4)</t>
  </si>
  <si>
    <t>Atikové věnce</t>
  </si>
  <si>
    <t>(1,25+0,8)*2*0,225*0,15*4</t>
  </si>
  <si>
    <t>Rámeček světlík</t>
  </si>
  <si>
    <t>61</t>
  </si>
  <si>
    <t>417351115</t>
  </si>
  <si>
    <t>Zřízení bednění ztužujících věnců</t>
  </si>
  <si>
    <t>-1942292961</t>
  </si>
  <si>
    <t>(3,15+6,25+3,15)*0,25*2</t>
  </si>
  <si>
    <t>(3,15+1,95+3,15)*0,25*2</t>
  </si>
  <si>
    <t>"V1" 0,16*2*(3,15+1,7)</t>
  </si>
  <si>
    <t>"V2" 0,16*2*(3,15+6,4)</t>
  </si>
  <si>
    <t>(1,25+0,8)*0,15*4*4</t>
  </si>
  <si>
    <t>62</t>
  </si>
  <si>
    <t>417351116</t>
  </si>
  <si>
    <t>Odstranění bednění ztužujících věnců</t>
  </si>
  <si>
    <t>264822536</t>
  </si>
  <si>
    <t>63</t>
  </si>
  <si>
    <t>417361821</t>
  </si>
  <si>
    <t>Výztuž ztužujících pásů a věnců betonářskou ocelí 10 505</t>
  </si>
  <si>
    <t>1338915105</t>
  </si>
  <si>
    <t>Komunikace</t>
  </si>
  <si>
    <t>64</t>
  </si>
  <si>
    <t>564861011</t>
  </si>
  <si>
    <t>Podklad ze štěrkodrtě ŠD plochy do 100 m2 tl 200 mm</t>
  </si>
  <si>
    <t>-1273913159</t>
  </si>
  <si>
    <t>"přístupový chodník" 16,0</t>
  </si>
  <si>
    <t>65</t>
  </si>
  <si>
    <t>596211110</t>
  </si>
  <si>
    <t>Kladení zámkové dlažby komunikací pro pěší ručně tl 60 mm skupiny A pl do 50 m2</t>
  </si>
  <si>
    <t>388795699</t>
  </si>
  <si>
    <t>66</t>
  </si>
  <si>
    <t>59245016</t>
  </si>
  <si>
    <t>dlažba skladebná betonová tl 60mm přírodní</t>
  </si>
  <si>
    <t>-574438429</t>
  </si>
  <si>
    <t>16,0*1,1</t>
  </si>
  <si>
    <t>Úpravy povrchů, podlahy a osazování výplní</t>
  </si>
  <si>
    <t>67</t>
  </si>
  <si>
    <t>631311115</t>
  </si>
  <si>
    <t>Mazanina tl přes 50 do 80 mm z betonu prostého bez zvýšených nároků na prostředí tř. C 20/25</t>
  </si>
  <si>
    <t>-385420749</t>
  </si>
  <si>
    <t>"nabetonování spádu atiky" 2,7</t>
  </si>
  <si>
    <t>68</t>
  </si>
  <si>
    <t>631319183</t>
  </si>
  <si>
    <t>Příplatek k mazanině tl přes 80 do 120 mm za sklon přes 15 do 35°</t>
  </si>
  <si>
    <t>-921313642</t>
  </si>
  <si>
    <t>69</t>
  </si>
  <si>
    <t>631351101</t>
  </si>
  <si>
    <t>Zřízení bednění rýh a hran v mazaninách</t>
  </si>
  <si>
    <t>1643674424</t>
  </si>
  <si>
    <t>"nabetonování spádu atiky" 11,4</t>
  </si>
  <si>
    <t>70</t>
  </si>
  <si>
    <t>631351102</t>
  </si>
  <si>
    <t>Odstranění bednění rýh a hran v mazaninách</t>
  </si>
  <si>
    <t>-66905638</t>
  </si>
  <si>
    <t>71</t>
  </si>
  <si>
    <t>-1957187884</t>
  </si>
  <si>
    <t>"P5" 12,1*0,06</t>
  </si>
  <si>
    <t>"P6" 20,3*0,06</t>
  </si>
  <si>
    <t>"P7" 51,5*0,06</t>
  </si>
  <si>
    <t>"P8" 21,5*0,065</t>
  </si>
  <si>
    <t>72</t>
  </si>
  <si>
    <t>631319021</t>
  </si>
  <si>
    <t>Příplatek k mazanině tl přes 50 do 80 mm za přehlazení s poprášením cementem</t>
  </si>
  <si>
    <t>368658246</t>
  </si>
  <si>
    <t>73</t>
  </si>
  <si>
    <t>631319171</t>
  </si>
  <si>
    <t>Příplatek k mazanině tl přes 50 do 80 mm za stržení povrchu spodní vrstvy před vložením výztuže</t>
  </si>
  <si>
    <t>1938930244</t>
  </si>
  <si>
    <t>74</t>
  </si>
  <si>
    <t>631311125</t>
  </si>
  <si>
    <t>Mazanina tl přes 80 do 120 mm z betonu prostého bez zvýšených nároků na prostředí tř. C 20/25</t>
  </si>
  <si>
    <t>-1882632221</t>
  </si>
  <si>
    <t>Klín hydroizolace</t>
  </si>
  <si>
    <t>(5,7+11,5)*2*0,1*0,1</t>
  </si>
  <si>
    <t>(1,7+11,5)*2*0,1*0,1</t>
  </si>
  <si>
    <t>75</t>
  </si>
  <si>
    <t>-2135534187</t>
  </si>
  <si>
    <t>76</t>
  </si>
  <si>
    <t>631362021</t>
  </si>
  <si>
    <t>Výztuž mazanin svařovanými sítěmi Kari</t>
  </si>
  <si>
    <t>1066628373</t>
  </si>
  <si>
    <t>105,4*0,0021*1,15</t>
  </si>
  <si>
    <t>77</t>
  </si>
  <si>
    <t>634112113</t>
  </si>
  <si>
    <t>Obvodová dilatace podlahovým páskem z pěnového PE mezi stěnou a mazaninou nebo potěrem v 80 mm</t>
  </si>
  <si>
    <t>-851977202</t>
  </si>
  <si>
    <t>78</t>
  </si>
  <si>
    <t>637111112</t>
  </si>
  <si>
    <t>Okapový chodník ze štěrkopísku tl 150 mm s udusáním</t>
  </si>
  <si>
    <t>-946964824</t>
  </si>
  <si>
    <t>"lože" (3,5+7,0)*0,5</t>
  </si>
  <si>
    <t>79</t>
  </si>
  <si>
    <t>637211124</t>
  </si>
  <si>
    <t>Okapový chodník z betonových dlaždic tl 50 mm kladených do písku se zalitím spár MC</t>
  </si>
  <si>
    <t>-164488910</t>
  </si>
  <si>
    <t>(3,5+7,0)*0,5</t>
  </si>
  <si>
    <t>80</t>
  </si>
  <si>
    <t>642942111</t>
  </si>
  <si>
    <t>Osazování zárubní nebo rámů dveřních kovových do 2,5 m2 na MC</t>
  </si>
  <si>
    <t>-712647751</t>
  </si>
  <si>
    <t>"Z1" 2</t>
  </si>
  <si>
    <t>"Z2" 1+5</t>
  </si>
  <si>
    <t>"Z3" 5+2</t>
  </si>
  <si>
    <t>"Z4" 1</t>
  </si>
  <si>
    <t>"Z5" 1</t>
  </si>
  <si>
    <t>"Z6" 1</t>
  </si>
  <si>
    <t>81</t>
  </si>
  <si>
    <t>553314881</t>
  </si>
  <si>
    <t>zárubeň jednokřídlá ocelová pro zdění tl stěny 110-150mm rozměru 600-900/1970, 2100mm</t>
  </si>
  <si>
    <t>1445023904</t>
  </si>
  <si>
    <t>Poznámka k položce:_x000D_
YH, YH s drážkou, YZP</t>
  </si>
  <si>
    <t>Úprava povrchů vnitřních</t>
  </si>
  <si>
    <t>82</t>
  </si>
  <si>
    <t>611135101</t>
  </si>
  <si>
    <t>Hrubá výplň rýh ve stropech maltou jakékoli šířky rýhy</t>
  </si>
  <si>
    <t>-524964051</t>
  </si>
  <si>
    <t>83</t>
  </si>
  <si>
    <t>611131101</t>
  </si>
  <si>
    <t>Cementový postřik vnitřních stropů nanášený celoplošně ručně</t>
  </si>
  <si>
    <t>850597619</t>
  </si>
  <si>
    <t>"mč.101" 4,3</t>
  </si>
  <si>
    <t>"mč.106" 10,9</t>
  </si>
  <si>
    <t>"mč.108" 1,3</t>
  </si>
  <si>
    <t>"mč.109" 11,2</t>
  </si>
  <si>
    <t>"mč.110" 1,8</t>
  </si>
  <si>
    <t>"mč.112" 8,6</t>
  </si>
  <si>
    <t>84</t>
  </si>
  <si>
    <t>611321141</t>
  </si>
  <si>
    <t>Vápenocementová omítka štuková dvouvrstvá vnitřních stropů rovných nanášená ručně</t>
  </si>
  <si>
    <t>-1443294547</t>
  </si>
  <si>
    <t>85</t>
  </si>
  <si>
    <t>611142001</t>
  </si>
  <si>
    <t>Pletivo sklovláknité vnitřních stropů vtlačené do tmelu</t>
  </si>
  <si>
    <t>-775901268</t>
  </si>
  <si>
    <t>86</t>
  </si>
  <si>
    <t>612131101</t>
  </si>
  <si>
    <t>Cementový postřik vnitřních stěn nanášený celoplošně ručně</t>
  </si>
  <si>
    <t>830421656</t>
  </si>
  <si>
    <t>"mč.101" (2,4+1,8)*2*2,4-1,8-3,6</t>
  </si>
  <si>
    <t>"mč.102" (2,45+1,8)*2*2,4-1,8-1,6-3,8</t>
  </si>
  <si>
    <t>"mč.103" (6,6+1,8)*2*2,4-1,8-1,8+0,6+0,6</t>
  </si>
  <si>
    <t>"mč.104" (1,45+1,95)*2*2,75-1,4*2+0,6*2</t>
  </si>
  <si>
    <t>"mč.105" (1,45+0,95+1,45)*2,75-1,4</t>
  </si>
  <si>
    <t>"mč.106" (4,95+2,6)*3,55-1,8-1,2-3,6+0,8*2</t>
  </si>
  <si>
    <t>"mč.107" (3,45+3,1)*2*3,1+(3,0+3,1)*2*2,75-1,8*2+0,6*2+1,0*2-3,6+1,35</t>
  </si>
  <si>
    <t>"mč.108" (1,4+0,9)*2*3,55-1,2</t>
  </si>
  <si>
    <t>"mč.109" (1,2+0,95+1,2)*2,3*4+(4,1+1,5)*2*3,55-1,4*9+2,479</t>
  </si>
  <si>
    <t>"mč.110" (0,9+1,95)*2*3,55-1,2</t>
  </si>
  <si>
    <t>"mč.111" (2,4+1,8)*2*2,9-1,6</t>
  </si>
  <si>
    <t>"mč.112" (5,35+2,05)*2*3,55-1,4-2,1+1,1</t>
  </si>
  <si>
    <t>"mč.113" (2,3+2,4+2,3)*2,9-1,2-1,6-1,4*2</t>
  </si>
  <si>
    <t>"mč.114" (2,25+2,45)*2*2,9+(1,35+0,95+0,95)*2,9+(1,0+0,95)*2*2,9-1,4*5-2,1+1,1</t>
  </si>
  <si>
    <t>"mč.115" (3,5+2,55)*2*2,75+(1,3+0,9+1,3)*2,75-1,4*4</t>
  </si>
  <si>
    <t>87</t>
  </si>
  <si>
    <t>612135101</t>
  </si>
  <si>
    <t>Hrubá výplň rýh ve stěnách maltou jakékoli šířky rýhy</t>
  </si>
  <si>
    <t>1129940578</t>
  </si>
  <si>
    <t>88</t>
  </si>
  <si>
    <t>612135001</t>
  </si>
  <si>
    <t>Vyrovnání podkladu vnitřních stěn maltou vápenocementovou tl do 10 mm</t>
  </si>
  <si>
    <t>-1714728489</t>
  </si>
  <si>
    <t>"stávající otlučené zdivo" 170,0+30,0</t>
  </si>
  <si>
    <t>89</t>
  </si>
  <si>
    <t>612135091</t>
  </si>
  <si>
    <t>Příplatek k vyrovnání vnitřních stěn maltou vápenocementovou za každých dalších 5 mm tloušťky</t>
  </si>
  <si>
    <t>-531273223</t>
  </si>
  <si>
    <t>90</t>
  </si>
  <si>
    <t>612321121</t>
  </si>
  <si>
    <t>Vápenocementová omítka hladká jednovrstvá vnitřních stěn nanášená ručně</t>
  </si>
  <si>
    <t>851855738</t>
  </si>
  <si>
    <t>"keramický obklad" 237,0</t>
  </si>
  <si>
    <t>"SDK předstěna" -15,0</t>
  </si>
  <si>
    <t>91</t>
  </si>
  <si>
    <t>612321141</t>
  </si>
  <si>
    <t>Vápenocementová omítka štuková dvouvrstvá vnitřních stěn nanášená ručně</t>
  </si>
  <si>
    <t>-728503067</t>
  </si>
  <si>
    <t>445,0-222,0</t>
  </si>
  <si>
    <t>92</t>
  </si>
  <si>
    <t>6191430.1</t>
  </si>
  <si>
    <t>Příplatek k vnitřní omítce za podomítkové a rohové lišty systémové lišty</t>
  </si>
  <si>
    <t>1598527997</t>
  </si>
  <si>
    <t>93</t>
  </si>
  <si>
    <t>612142001</t>
  </si>
  <si>
    <t>Pletivo sklovláknité vnitřních stěn vtlačené do tmelu</t>
  </si>
  <si>
    <t>-818436407</t>
  </si>
  <si>
    <t>Poznámka k položce:_x000D_
Rozdílné materiály + praskliny.</t>
  </si>
  <si>
    <t>Úprava povrchů vnějších</t>
  </si>
  <si>
    <t>94</t>
  </si>
  <si>
    <t>622135002</t>
  </si>
  <si>
    <t>Vyrovnání podkladu vnějších stěn maltou cementovou tl do 10 mm</t>
  </si>
  <si>
    <t>-976961342</t>
  </si>
  <si>
    <t>"v místě nové fasády - předpoklad" 15,0</t>
  </si>
  <si>
    <t xml:space="preserve">"v místě opravy trhlin" 2,0 </t>
  </si>
  <si>
    <t>95</t>
  </si>
  <si>
    <t>622135092</t>
  </si>
  <si>
    <t>Příplatek k vyrovnání vnějších stěn maltou cementovou za každých dalších 5 mm tloušťky</t>
  </si>
  <si>
    <t>556320458</t>
  </si>
  <si>
    <t>17,0*2</t>
  </si>
  <si>
    <t>96</t>
  </si>
  <si>
    <t>622131101</t>
  </si>
  <si>
    <t>Cementový postřik vnějších stěn nanášený celoplošně ručně</t>
  </si>
  <si>
    <t>-1507253151</t>
  </si>
  <si>
    <t>97</t>
  </si>
  <si>
    <t>622321121</t>
  </si>
  <si>
    <t>Vápenocementová omítka hladká jednovrstvá vnějších stěn nanášená ručně</t>
  </si>
  <si>
    <t>1294760131</t>
  </si>
  <si>
    <t>98</t>
  </si>
  <si>
    <t>622131121</t>
  </si>
  <si>
    <t>Penetrační nátěr vnějších stěn nanášený ručně</t>
  </si>
  <si>
    <t>699752479</t>
  </si>
  <si>
    <t>"soklová část" 15,0+15,0</t>
  </si>
  <si>
    <t>"část nad soklem" 120,0</t>
  </si>
  <si>
    <t>99</t>
  </si>
  <si>
    <t>622211021</t>
  </si>
  <si>
    <t>Montáž kontaktního zateplení vnějších stěn lepením a mechanickým kotvením polystyrénových desek do betonu a zdiva tl přes 80 do 120 mm</t>
  </si>
  <si>
    <t>-2033795258</t>
  </si>
  <si>
    <t>"pohled J" 8,4*0,6</t>
  </si>
  <si>
    <t>"pohled V" 14,7*0,6+1,14</t>
  </si>
  <si>
    <t>100</t>
  </si>
  <si>
    <t>28376355</t>
  </si>
  <si>
    <t>deska perimetrická pro zateplení spodních staveb 200kPa λ=0,034 tl 120mm</t>
  </si>
  <si>
    <t>2109045337</t>
  </si>
  <si>
    <t>15,0*1,05</t>
  </si>
  <si>
    <t>101</t>
  </si>
  <si>
    <t>622211031</t>
  </si>
  <si>
    <t>Montáž kontaktního zateplení vnějších stěn lepením a mechanickým kotvením polystyrénových desek do betonu a zdiva tl přes 120 do 160 mm</t>
  </si>
  <si>
    <t>-903149669</t>
  </si>
  <si>
    <t>8,4*2,9+6,7*0,4</t>
  </si>
  <si>
    <t>6,9*1,2</t>
  </si>
  <si>
    <t>Pohled S</t>
  </si>
  <si>
    <t>3,4*2,9+0,35</t>
  </si>
  <si>
    <t>11,4*4,0-10,4*0,3</t>
  </si>
  <si>
    <t>0,85*2,6</t>
  </si>
  <si>
    <t>-1,5*1,4*2-2,4*2,0</t>
  </si>
  <si>
    <t>Pohled V</t>
  </si>
  <si>
    <t>6,9*2,0</t>
  </si>
  <si>
    <t>Pohled J</t>
  </si>
  <si>
    <t>11,4*2,0</t>
  </si>
  <si>
    <t>3,4*1,1+2,603</t>
  </si>
  <si>
    <t>Pohled Z</t>
  </si>
  <si>
    <t>102</t>
  </si>
  <si>
    <t>28376079</t>
  </si>
  <si>
    <t>deska EPS grafitová fasádní λ=0,030-0,031 tl 160mm</t>
  </si>
  <si>
    <t>-1005433165</t>
  </si>
  <si>
    <t>120,0*1,05</t>
  </si>
  <si>
    <t>126*1,05 'Přepočtené koeficientem množství</t>
  </si>
  <si>
    <t>103</t>
  </si>
  <si>
    <t>622251101</t>
  </si>
  <si>
    <t>Příplatek k cenám kontaktního zateplení vnějších stěn za zápustnou montáž a použití tepelněizolačních zátek z polystyrenu</t>
  </si>
  <si>
    <t>-1154859237</t>
  </si>
  <si>
    <t>120,0+15,0</t>
  </si>
  <si>
    <t>104</t>
  </si>
  <si>
    <t>6222520.1</t>
  </si>
  <si>
    <t>Příplatek za montáž systémových lišt kontaktního zateplení /zakládacích, rohových, dilatačních, začišťovacích apod./</t>
  </si>
  <si>
    <t>58898632</t>
  </si>
  <si>
    <t>105</t>
  </si>
  <si>
    <t>622212001</t>
  </si>
  <si>
    <t>Montáž kontaktního zateplení vnějšího ostění, nadpraží nebo parapetu hl. špalety do 200 mm lepením desek z polystyrenu tl do 40 mm</t>
  </si>
  <si>
    <t>-125908191</t>
  </si>
  <si>
    <t>(0,75+0,75+0,75)*1</t>
  </si>
  <si>
    <t>(1,5+2,4+1,5)*1</t>
  </si>
  <si>
    <t>(1,4+1,5+1,4)*2</t>
  </si>
  <si>
    <t>(2,5+2,4+2,5)*1</t>
  </si>
  <si>
    <t>(0,4+1,3+0,4)*1</t>
  </si>
  <si>
    <t>(0,4+0,6+0,4)*1</t>
  </si>
  <si>
    <t>(0,4+2,4+0,4)*1</t>
  </si>
  <si>
    <t>(0,4+1,8+0,4)*1</t>
  </si>
  <si>
    <t>(0,4+1,1+0,4)*1</t>
  </si>
  <si>
    <t>Ostění nadpraží</t>
  </si>
  <si>
    <t>13,85</t>
  </si>
  <si>
    <t>Parapet</t>
  </si>
  <si>
    <t>106</t>
  </si>
  <si>
    <t>28376071</t>
  </si>
  <si>
    <t>deska EPS grafitová fasádní λ=0,030-0,031 tl 30mm</t>
  </si>
  <si>
    <t>-127171624</t>
  </si>
  <si>
    <t>34,85*0,2*1,1</t>
  </si>
  <si>
    <t>107</t>
  </si>
  <si>
    <t>28376415</t>
  </si>
  <si>
    <t>deska XPS 300kPA λ=0,035 tl 30mm</t>
  </si>
  <si>
    <t>1958942213</t>
  </si>
  <si>
    <t>"parapet" 13,85*0,2*1,1</t>
  </si>
  <si>
    <t>108</t>
  </si>
  <si>
    <t>622151021</t>
  </si>
  <si>
    <t>Penetrační akrylátový nátěr vnějších mozaikových tenkovrstvých omítek stěn</t>
  </si>
  <si>
    <t>1736945126</t>
  </si>
  <si>
    <t>109</t>
  </si>
  <si>
    <t>622511112</t>
  </si>
  <si>
    <t>Tenkovrstvá akrylátová mozaiková střednězrnná omítka vnějších stěn</t>
  </si>
  <si>
    <t>1734426152</t>
  </si>
  <si>
    <t>110</t>
  </si>
  <si>
    <t>622151011</t>
  </si>
  <si>
    <t>Penetrační silikátový nátěr vnějších pastovitých tenkovrstvých omítek stěn</t>
  </si>
  <si>
    <t>-776656131</t>
  </si>
  <si>
    <t>111</t>
  </si>
  <si>
    <t>622521012</t>
  </si>
  <si>
    <t>Tenkovrstvá silikátová zatíraná omítka zrnitost 1,5 mm vnějších stěn</t>
  </si>
  <si>
    <t>-495042353</t>
  </si>
  <si>
    <t>Poznámka k položce:_x000D_
Omítka odolná mikroorganismům se samočistící schopností.</t>
  </si>
  <si>
    <t>"KZS" 120,0</t>
  </si>
  <si>
    <t>"ostění" 10,0</t>
  </si>
  <si>
    <t>112</t>
  </si>
  <si>
    <t>622325601</t>
  </si>
  <si>
    <t>Oprava vnější vápenné štukové omítky členitosti 5 v rozsahu do 10 %</t>
  </si>
  <si>
    <t>1275956391</t>
  </si>
  <si>
    <t>Poznámka k položce:_x000D_
Vzhledem k malému množství byla členitost fasády povýšena o 1 stupeň.</t>
  </si>
  <si>
    <t>"pohled J" 32,0</t>
  </si>
  <si>
    <t>Ostatní konstrukce a práce, bourání</t>
  </si>
  <si>
    <t>113</t>
  </si>
  <si>
    <t>916331112</t>
  </si>
  <si>
    <t>Osazení zahradního obrubníku betonového do lože z betonu s boční opěrou</t>
  </si>
  <si>
    <t>-1588130707</t>
  </si>
  <si>
    <t>114</t>
  </si>
  <si>
    <t>59217003</t>
  </si>
  <si>
    <t>obrubník zahradní betonový 1000x50x250mm</t>
  </si>
  <si>
    <t>829314373</t>
  </si>
  <si>
    <t>115</t>
  </si>
  <si>
    <t>916991121</t>
  </si>
  <si>
    <t>Lože pod obrubníky, krajníky nebo obruby z dlažebních kostek z betonu prostého</t>
  </si>
  <si>
    <t>977186229</t>
  </si>
  <si>
    <t>16,0*0,04</t>
  </si>
  <si>
    <t>116</t>
  </si>
  <si>
    <t>952901111</t>
  </si>
  <si>
    <t>Vyčištění budov bytové a občanské výstavby při výšce podlaží do 4 m</t>
  </si>
  <si>
    <t>-1109844560</t>
  </si>
  <si>
    <t>15,6*8,5</t>
  </si>
  <si>
    <t>117</t>
  </si>
  <si>
    <t>975043121</t>
  </si>
  <si>
    <t>Jednořadové podchycení stropů pro osazení nosníků v do 3,5 m pro zatížení přes 750 do 1000 kg/m</t>
  </si>
  <si>
    <t>1208225303</t>
  </si>
  <si>
    <t>118</t>
  </si>
  <si>
    <t>985331213</t>
  </si>
  <si>
    <t>Dodatečné vlepování betonářské výztuže D 12 mm do chemické malty včetně vyvrtání otvoru</t>
  </si>
  <si>
    <t>-582831034</t>
  </si>
  <si>
    <t>Poznámka k položce:_x000D_
Dodávka výztuže viz. položka výztuž atikových zdí.</t>
  </si>
  <si>
    <t>"kotvení atiky" 0,2*38</t>
  </si>
  <si>
    <t>119</t>
  </si>
  <si>
    <t>985441112.1</t>
  </si>
  <si>
    <t>Přídavná vlepená betonářská výztuž 1 táhlo D 6 mm v drážce v cihelném zdivu hl do 70 mm</t>
  </si>
  <si>
    <t>-2128289101</t>
  </si>
  <si>
    <t>"Z12" 1,0*4</t>
  </si>
  <si>
    <t xml:space="preserve">"vnitřní zdivo" 12,0 </t>
  </si>
  <si>
    <t>120</t>
  </si>
  <si>
    <t>9857671.8</t>
  </si>
  <si>
    <t>Z8 - Sklopné madlo dl. 800 mm, 800 mm nad podlahou, dodávka a montáž</t>
  </si>
  <si>
    <t>-1326649320</t>
  </si>
  <si>
    <t>121</t>
  </si>
  <si>
    <t>9857671.9</t>
  </si>
  <si>
    <t>Z9 - Pevné madlo dl. 800 mm, 800 mm nad podlahou, dodávka a montáž</t>
  </si>
  <si>
    <t>-230100938</t>
  </si>
  <si>
    <t>122</t>
  </si>
  <si>
    <t>9857671.10</t>
  </si>
  <si>
    <t>Z10 - Svislé pevné madlo dl. 600 mm, 800 mm nad podlahou, dodávka a montáž</t>
  </si>
  <si>
    <t>1780697206</t>
  </si>
  <si>
    <t>123</t>
  </si>
  <si>
    <t>9858011.1</t>
  </si>
  <si>
    <t>Vybavení WC pro imobilní /malý odpadkový koš, držák na toaletní papír, zrcadlo, zásobník na papírové ručníky/</t>
  </si>
  <si>
    <t>554213237</t>
  </si>
  <si>
    <t>Poznámka k položce:_x000D_
Dle PD výkres D.1.1.22 - madla viz samostatné položky.</t>
  </si>
  <si>
    <t>"mč.111" 1</t>
  </si>
  <si>
    <t>Lešení a stavební výtahy</t>
  </si>
  <si>
    <t>124</t>
  </si>
  <si>
    <t>949101111</t>
  </si>
  <si>
    <t>Lešení pomocné pro objekty pozemních staveb s lešeňovou podlahou v do 1,9 m zatížení do 150 kg/m2</t>
  </si>
  <si>
    <t>1391165716</t>
  </si>
  <si>
    <t>125</t>
  </si>
  <si>
    <t>949121114</t>
  </si>
  <si>
    <t>Montáž lešení lehkého kozového dílcového v přes 2,5 do 3,5 m</t>
  </si>
  <si>
    <t>sada</t>
  </si>
  <si>
    <t>-1053133180</t>
  </si>
  <si>
    <t>Poznámka k položce:_x000D_
Vnější lešení</t>
  </si>
  <si>
    <t>126</t>
  </si>
  <si>
    <t>949121214</t>
  </si>
  <si>
    <t>Příplatek k lešení lehkému kozovému dílcovému v přes 2,5 do 3,5 m za každý den použití</t>
  </si>
  <si>
    <t>-928334576</t>
  </si>
  <si>
    <t>30*3*6</t>
  </si>
  <si>
    <t>127</t>
  </si>
  <si>
    <t>949121814</t>
  </si>
  <si>
    <t>Demontáž lešení lehkého kozového dílcového v přes 2,5 do 3,5 m</t>
  </si>
  <si>
    <t>-1884943876</t>
  </si>
  <si>
    <t>Bourání konstrukcí</t>
  </si>
  <si>
    <t>128</t>
  </si>
  <si>
    <t>113107312</t>
  </si>
  <si>
    <t>Odstranění podkladu z kameniva těženého tl přes 100 do 200 mm strojně pl do 50 m2</t>
  </si>
  <si>
    <t>-173885194</t>
  </si>
  <si>
    <t>"venkovní plocha" 23,5</t>
  </si>
  <si>
    <t>129</t>
  </si>
  <si>
    <t>113107336</t>
  </si>
  <si>
    <t>Odstranění podkladu z betonu vyztuženého sítěmi tl přes 100 do 150 mm strojně pl do 50 m2</t>
  </si>
  <si>
    <t>499494132</t>
  </si>
  <si>
    <t>130</t>
  </si>
  <si>
    <t>962031132</t>
  </si>
  <si>
    <t>Bourání příček nebo přizdívek z cihel pálených tl do 100 mm</t>
  </si>
  <si>
    <t>224509441</t>
  </si>
  <si>
    <t>Poznámka k položce:_x000D_
Vybourání vč. dveří a zárubní</t>
  </si>
  <si>
    <t>"umýv.personál" 1,1*2,2</t>
  </si>
  <si>
    <t>"WC muži" 2,85*3,35+(2,85+1,1)*2,2</t>
  </si>
  <si>
    <t>"WC ženy" (3,69+0,1+0,8+2,0+2,8)*3,35+(1,2+1,5+1,5)*2,1+0,4*1,25*2</t>
  </si>
  <si>
    <t>"sklad" (2,9+1,0)*2,1</t>
  </si>
  <si>
    <t>131</t>
  </si>
  <si>
    <t>962031133</t>
  </si>
  <si>
    <t>Bourání příček nebo přizdívek z cihel pálených tl přes 100 do 150 mm</t>
  </si>
  <si>
    <t>965526755</t>
  </si>
  <si>
    <t>"umýv.personál" 1,8*2,2</t>
  </si>
  <si>
    <t>"kadeřnictví" 5,8*3,35*2</t>
  </si>
  <si>
    <t>"WC ženy" 1,8*3,35</t>
  </si>
  <si>
    <t>"WC ženy + sklad - přizdívka" 5,8*2,1</t>
  </si>
  <si>
    <t>132</t>
  </si>
  <si>
    <t>962081131</t>
  </si>
  <si>
    <t>Bourání příček ze skleněných tvárnic tl do 100 mm</t>
  </si>
  <si>
    <t>1439997909</t>
  </si>
  <si>
    <t>"zádveří" 1,8*2,2</t>
  </si>
  <si>
    <t>"chodba" 1,8*2,2</t>
  </si>
  <si>
    <t>133</t>
  </si>
  <si>
    <t>962081141</t>
  </si>
  <si>
    <t>Bourání příček ze skleněných tvárnic tl přes 100 do 150 mm</t>
  </si>
  <si>
    <t>-1200976044</t>
  </si>
  <si>
    <t>"světlíky" (1,25+1,25)*2*0,45*4</t>
  </si>
  <si>
    <t>134</t>
  </si>
  <si>
    <t>963051113</t>
  </si>
  <si>
    <t>Bourání ŽB stropů deskových tl přes 80 mm</t>
  </si>
  <si>
    <t>2077219554</t>
  </si>
  <si>
    <t>"světlíky" 1,5*1,5*(0,12+0,06)*4</t>
  </si>
  <si>
    <t>"stříška nad stropem" 2,5*0,6*0,1</t>
  </si>
  <si>
    <t>135</t>
  </si>
  <si>
    <t>965042141</t>
  </si>
  <si>
    <t>Bourání podkladů pod dlažby nebo mazanin betonových nebo z litého asfaltu tl do 100 mm pl přes 4 m2</t>
  </si>
  <si>
    <t>1198346682</t>
  </si>
  <si>
    <t>"P2" 12,2*0,1</t>
  </si>
  <si>
    <t>136</t>
  </si>
  <si>
    <t>965045113</t>
  </si>
  <si>
    <t>Bourání potěrů cementových nebo pískocementových tl do 50 mm pl přes 4 m2</t>
  </si>
  <si>
    <t>2139958586</t>
  </si>
  <si>
    <t>72,0+12,2</t>
  </si>
  <si>
    <t>137</t>
  </si>
  <si>
    <t>965049111</t>
  </si>
  <si>
    <t>Příplatek k bourání betonových mazanin za bourání mazanin se svařovanou sítí tl do 100 mm</t>
  </si>
  <si>
    <t>-1422263113</t>
  </si>
  <si>
    <t>138</t>
  </si>
  <si>
    <t>965042241</t>
  </si>
  <si>
    <t>Bourání podkladů pod dlažby nebo mazanin betonových nebo z litého asfaltu tl přes 100 mm pl přes 4 m2</t>
  </si>
  <si>
    <t>-926617376</t>
  </si>
  <si>
    <t>"P1" 72,0*0,122</t>
  </si>
  <si>
    <t>139</t>
  </si>
  <si>
    <t>965049112</t>
  </si>
  <si>
    <t>Příplatek k bourání betonových mazanin za bourání mazanin se svařovanou sítí tl přes 100 mm</t>
  </si>
  <si>
    <t>-1219477193</t>
  </si>
  <si>
    <t>140</t>
  </si>
  <si>
    <t>965081213</t>
  </si>
  <si>
    <t>Bourání podlah z dlaždic keramických nebo xylolitových tl do 10 mm plochy přes 1 m2</t>
  </si>
  <si>
    <t>356491238</t>
  </si>
  <si>
    <t>"P1" 5,5+7,2+3,2+5,1+10,9+20,8+4,0+2,6+8,4+1,1+3,2</t>
  </si>
  <si>
    <t>141</t>
  </si>
  <si>
    <t>968082015</t>
  </si>
  <si>
    <t>Vybourání plastových rámů oken včetně křídel plochy do 1 m2</t>
  </si>
  <si>
    <t>-1307649193</t>
  </si>
  <si>
    <t>0,6*0,6*2</t>
  </si>
  <si>
    <t>1,3*0,6</t>
  </si>
  <si>
    <t>1,2*0,6*2</t>
  </si>
  <si>
    <t>1,25*0,6</t>
  </si>
  <si>
    <t>142</t>
  </si>
  <si>
    <t>968082016</t>
  </si>
  <si>
    <t>Vybourání plastových rámů oken včetně křídel plochy přes 1 do 2 m2</t>
  </si>
  <si>
    <t>98020561</t>
  </si>
  <si>
    <t>2,4*0,6</t>
  </si>
  <si>
    <t>1,8*0,6</t>
  </si>
  <si>
    <t>1,75*0,6</t>
  </si>
  <si>
    <t>143</t>
  </si>
  <si>
    <t>968082022</t>
  </si>
  <si>
    <t>Vybourání plastových zárubní dveří plochy do 4 m2</t>
  </si>
  <si>
    <t>1874530587</t>
  </si>
  <si>
    <t>1,8*2,1</t>
  </si>
  <si>
    <t>1,0*2,6</t>
  </si>
  <si>
    <t>144</t>
  </si>
  <si>
    <t>971033231</t>
  </si>
  <si>
    <t>Vybourání otvorů ve zdivu cihelném pl do 0,0225 m2 na MVC nebo MV tl do 150 mm</t>
  </si>
  <si>
    <t>-864579396</t>
  </si>
  <si>
    <t>"VZT" 14</t>
  </si>
  <si>
    <t>145</t>
  </si>
  <si>
    <t>971033251</t>
  </si>
  <si>
    <t>Vybourání otvorů ve zdivu cihelném pl do 0,0225 m2 na MVC nebo MV tl do 450 mm</t>
  </si>
  <si>
    <t>1409906047</t>
  </si>
  <si>
    <t>"VZT" 2</t>
  </si>
  <si>
    <t>146</t>
  </si>
  <si>
    <t>971033331</t>
  </si>
  <si>
    <t>Vybourání otvorů ve zdivu cihelném pl do 0,09 m2 na MVC nebo MV tl do 150 mm</t>
  </si>
  <si>
    <t>572193077</t>
  </si>
  <si>
    <t>"VZT" 5</t>
  </si>
  <si>
    <t>147</t>
  </si>
  <si>
    <t>971033341</t>
  </si>
  <si>
    <t>Vybourání otvorů ve zdivu cihelném pl do 0,09 m2 na MVC nebo MV tl do 300 mm</t>
  </si>
  <si>
    <t>-2072511554</t>
  </si>
  <si>
    <t>"VZT" 1</t>
  </si>
  <si>
    <t>148</t>
  </si>
  <si>
    <t>971033441</t>
  </si>
  <si>
    <t>Vybourání otvorů ve zdivu cihelném pl do 0,25 m2 na MVC nebo MV tl do 300 mm</t>
  </si>
  <si>
    <t>66391423</t>
  </si>
  <si>
    <t>149</t>
  </si>
  <si>
    <t>971033451</t>
  </si>
  <si>
    <t>Vybourání otvorů ve zdivu cihelném pl do 0,25 m2 na MVC nebo MV tl do 450 mm</t>
  </si>
  <si>
    <t>-459635276</t>
  </si>
  <si>
    <t>150</t>
  </si>
  <si>
    <t>971033461</t>
  </si>
  <si>
    <t>Vybourání otvorů ve zdivu cihelném pl do 0,25 m2 na MVC nebo MV tl do 600 mm</t>
  </si>
  <si>
    <t>-606352144</t>
  </si>
  <si>
    <t>151</t>
  </si>
  <si>
    <t>973031335</t>
  </si>
  <si>
    <t>Vysekání kapes ve zdivu cihelném na MV nebo MVC pl do 0,16 m2 hl do 300 mm</t>
  </si>
  <si>
    <t>12198381</t>
  </si>
  <si>
    <t>"nika minc." 1</t>
  </si>
  <si>
    <t>152</t>
  </si>
  <si>
    <t>973031151</t>
  </si>
  <si>
    <t>Vysekání výklenků ve zdivu cihelném na MV nebo MVC pl přes 0,25 m2</t>
  </si>
  <si>
    <t>171084999</t>
  </si>
  <si>
    <t>0,7*0,9*0,2*1</t>
  </si>
  <si>
    <t>0,85*0,6*0,1*1</t>
  </si>
  <si>
    <t>Niky EL</t>
  </si>
  <si>
    <t>153</t>
  </si>
  <si>
    <t>973031344</t>
  </si>
  <si>
    <t>Vysekání kapes ve zdivu cihelném na MV nebo MVC pl do 0,25 m2 hl do 150 mm</t>
  </si>
  <si>
    <t>863136156</t>
  </si>
  <si>
    <t>"nika ÚT" 2</t>
  </si>
  <si>
    <t>154</t>
  </si>
  <si>
    <t>971033561</t>
  </si>
  <si>
    <t>Vybourání otvorů ve zdivu cihelném pl do 1 m2 na MVC nebo MV tl do 600 mm</t>
  </si>
  <si>
    <t>1662410048</t>
  </si>
  <si>
    <t>"pohled V" 1,5*0,4*0,375</t>
  </si>
  <si>
    <t>155</t>
  </si>
  <si>
    <t>971033621</t>
  </si>
  <si>
    <t>Vybourání otvorů ve zdivu cihelném pl do 4 m2 na MVC nebo MV tl do 100 mm</t>
  </si>
  <si>
    <t>-194172727</t>
  </si>
  <si>
    <t>"předsíň/kadeřnictví" 1,75*2,1+1,75*0,375</t>
  </si>
  <si>
    <t>156</t>
  </si>
  <si>
    <t>971033641</t>
  </si>
  <si>
    <t>Vybourání otvorů ve zdivu cihelném pl do 4 m2 na MVC nebo MV tl do 300 mm</t>
  </si>
  <si>
    <t>-2123055697</t>
  </si>
  <si>
    <t>"kadeřnictví - EL" 1,2*0,3*2,2</t>
  </si>
  <si>
    <t>157</t>
  </si>
  <si>
    <t>971033651</t>
  </si>
  <si>
    <t>Vybourání otvorů ve zdivu cihelném pl do 4 m2 na MVC nebo MV tl do 600 mm</t>
  </si>
  <si>
    <t>353177153</t>
  </si>
  <si>
    <t>"pohled V" 1,5*1,5*0,375</t>
  </si>
  <si>
    <t>"pohled S" (1,85*2,5-0,8*2,5)*0,375+(2,4*2,75-1,9*0,6)*0,375+0,9*2,1*0,375</t>
  </si>
  <si>
    <t>"šatna" 0,9*2,1*0,375</t>
  </si>
  <si>
    <t>158</t>
  </si>
  <si>
    <t>973031824</t>
  </si>
  <si>
    <t>Vysekání kapes ve zdivu cihelném na MV nebo MVC pro zavázání zdí tl do 300 mm</t>
  </si>
  <si>
    <t>513616889</t>
  </si>
  <si>
    <t>3,6+4,0+4,0</t>
  </si>
  <si>
    <t>159</t>
  </si>
  <si>
    <t>974031666</t>
  </si>
  <si>
    <t>Vysekání rýh ve zdivu cihelném pro vtahování nosníků hl do 150 mm v do 250 mm</t>
  </si>
  <si>
    <t>756051288</t>
  </si>
  <si>
    <t>1,9*3*2</t>
  </si>
  <si>
    <t>2,2*3</t>
  </si>
  <si>
    <t>2,8*3</t>
  </si>
  <si>
    <t>1,3*3</t>
  </si>
  <si>
    <t>1,2*3</t>
  </si>
  <si>
    <t>160</t>
  </si>
  <si>
    <t>977151125</t>
  </si>
  <si>
    <t>Jádrové vrty diamantovými korunkami do stavebních materiálů D přes 180 do 200 mm</t>
  </si>
  <si>
    <t>-1897910087</t>
  </si>
  <si>
    <t>"prostup základy drenáž" 0,8*2</t>
  </si>
  <si>
    <t>161</t>
  </si>
  <si>
    <t>978011191</t>
  </si>
  <si>
    <t>Otlučení (osekání) vnitřní vápenné nebo vápenocementové omítky stropů v rozsahu přes 50 do 100 %</t>
  </si>
  <si>
    <t>1153668929</t>
  </si>
  <si>
    <t>5,5+7,2+3,2+5,1</t>
  </si>
  <si>
    <t>2,8+10,9+8,4+1,1+3,2</t>
  </si>
  <si>
    <t>20,8+9,4+4,0+2,6</t>
  </si>
  <si>
    <t>162</t>
  </si>
  <si>
    <t>978013191</t>
  </si>
  <si>
    <t>Otlučení (osekání) vnitřní vápenné nebo vápenocementové omítky stěn v rozsahu přes 50 do 100 %</t>
  </si>
  <si>
    <t>-1230497520</t>
  </si>
  <si>
    <t>(11,65+1,8+11,65)*2,2+(1,1+1,1)*2*0,4*4</t>
  </si>
  <si>
    <t>-1,8*2,1+2,25</t>
  </si>
  <si>
    <t>(11,65+5,8)*2*3,35</t>
  </si>
  <si>
    <t>-1,8*2,1*2+2,25-(1,8+0,6+1,75)*0,6+1,1+0,7+1,1</t>
  </si>
  <si>
    <t>-1,2*0,6*2+0,9*2-1,0*2,6+1,9</t>
  </si>
  <si>
    <t>-1,25*0,6+0,75-2,4*1,5+1,6-1,8*2,1+1,8</t>
  </si>
  <si>
    <t>-(2,4+0,6+1,3)*0,6+1,1+0,5+0,75+1,805</t>
  </si>
  <si>
    <t>163</t>
  </si>
  <si>
    <t>978015391</t>
  </si>
  <si>
    <t>Otlučení (osekání) vnější vápenné nebo vápenocementové omítky stupně členitosti 1 a 2 v rozsahu přes 80 do 100 %</t>
  </si>
  <si>
    <t>-638189513</t>
  </si>
  <si>
    <t>"v místě přístavby" 6,55*4,2+2,05*2,75-2,6-0,7-0,7+0,852</t>
  </si>
  <si>
    <t>164</t>
  </si>
  <si>
    <t>978019321</t>
  </si>
  <si>
    <t>Otlučení (osekání) vnější vápenné nebo vápenocementové omítky stupně členitosti 3 až 5 v rozsahu do 10 %</t>
  </si>
  <si>
    <t>1156076177</t>
  </si>
  <si>
    <t>165</t>
  </si>
  <si>
    <t>978059361</t>
  </si>
  <si>
    <t>Bourání obkladů z mozaiky plochy přes 1 m2</t>
  </si>
  <si>
    <t>-2082889293</t>
  </si>
  <si>
    <t>"zádveří" 3,1*2,2*2</t>
  </si>
  <si>
    <t>"předsíň" (1,75+1,8+1,75-0,6)*1,5</t>
  </si>
  <si>
    <t>"předsíň muži" (2,85+1,4+2,85-0,8-0,6-0,6)*1,5</t>
  </si>
  <si>
    <t>166</t>
  </si>
  <si>
    <t>978059541</t>
  </si>
  <si>
    <t>Odsekání a odebrání obkladů stěn z vnitřních obkládaček plochy přes 1 m2</t>
  </si>
  <si>
    <t>-345421079</t>
  </si>
  <si>
    <t>"umyv.personál" (1,75+1,85)*2*1,5+(1,0+1,85)*2*2,2-0,8*1,5-0,8*2,2</t>
  </si>
  <si>
    <t>"šatna" 2,2*1,5</t>
  </si>
  <si>
    <t>"WC muži" ((1,4+0,9)*2*1,5-0,6*1,5)*2</t>
  </si>
  <si>
    <t>"kadeřnictví" (4,6+3,55+5,8)*2,0-1,8-1,2</t>
  </si>
  <si>
    <t>"sklad" (1,0+0,9)*2*1,5-0,9</t>
  </si>
  <si>
    <t>"WC ženy" ((0,9+1,4)*2*1,5-0,9)*3+(2,8+1,85)*2*1,5-0,9*4</t>
  </si>
  <si>
    <t>"úklid" (1,35+0,8)*2*1,5-0,9</t>
  </si>
  <si>
    <t>"předsíň ženy" (1,8+1,8+1,8)*1,5-0,9*3</t>
  </si>
  <si>
    <t>167</t>
  </si>
  <si>
    <t>HZS1292</t>
  </si>
  <si>
    <t>Hodinová zúčtovací sazba stavební dělník</t>
  </si>
  <si>
    <t>hod</t>
  </si>
  <si>
    <t>512</t>
  </si>
  <si>
    <t>601079620</t>
  </si>
  <si>
    <t>"drobné bourací práce" 30,0</t>
  </si>
  <si>
    <t>997</t>
  </si>
  <si>
    <t>Přesun sutě</t>
  </si>
  <si>
    <t>168</t>
  </si>
  <si>
    <t>997013151</t>
  </si>
  <si>
    <t>Vnitrostaveništní doprava suti a vybouraných hmot pro budovy v do 6 m s omezením mechanizace</t>
  </si>
  <si>
    <t>-1327738759</t>
  </si>
  <si>
    <t>169</t>
  </si>
  <si>
    <t>997013501</t>
  </si>
  <si>
    <t>Odvoz suti a vybouraných hmot na skládku nebo meziskládku do 1 km se složením</t>
  </si>
  <si>
    <t>-1335249944</t>
  </si>
  <si>
    <t>170</t>
  </si>
  <si>
    <t>997013509</t>
  </si>
  <si>
    <t>Příplatek k odvozu suti a vybouraných hmot na skládku ZKD 1 km přes 1 km</t>
  </si>
  <si>
    <t>1847827020</t>
  </si>
  <si>
    <t>127,152*9</t>
  </si>
  <si>
    <t>171</t>
  </si>
  <si>
    <t>997013869</t>
  </si>
  <si>
    <t>Poplatek za uložení stavebního odpadu na recyklační skládce (skládkovné) ze směsí betonu, cihel a keramických výrobků kód odpadu 17 01 07</t>
  </si>
  <si>
    <t>1098539784</t>
  </si>
  <si>
    <t>172</t>
  </si>
  <si>
    <t>997013871</t>
  </si>
  <si>
    <t>Poplatek za uložení stavebního odpadu na recyklační skládce (skládkovné) směsného stavebního a demoličního kód odpadu 17 09 04</t>
  </si>
  <si>
    <t>-39069615</t>
  </si>
  <si>
    <t>998</t>
  </si>
  <si>
    <t>Přesun hmot</t>
  </si>
  <si>
    <t>173</t>
  </si>
  <si>
    <t>998011008</t>
  </si>
  <si>
    <t>Přesun hmot pro budovy zděné s omezením mechanizace pro budovy v do 6 m</t>
  </si>
  <si>
    <t>-1765148263</t>
  </si>
  <si>
    <t>PSV</t>
  </si>
  <si>
    <t>Práce a dodávky PSV</t>
  </si>
  <si>
    <t>711</t>
  </si>
  <si>
    <t>Izolace proti vodě, vlhkosti a plynům</t>
  </si>
  <si>
    <t>174</t>
  </si>
  <si>
    <t>711141821</t>
  </si>
  <si>
    <t>Odstranění izolace proti vodě, vlhkosti a plynům z pásů NAIP přitavených dvouvrstvých z plochy vodorovné</t>
  </si>
  <si>
    <t>-889203472</t>
  </si>
  <si>
    <t>(72,0+12,2)*1,1</t>
  </si>
  <si>
    <t>175</t>
  </si>
  <si>
    <t>711111001</t>
  </si>
  <si>
    <t>Provedení izolace proti zemní vlhkosti vodorovné za studena nátěrem penetračním</t>
  </si>
  <si>
    <t>2018863438</t>
  </si>
  <si>
    <t>"stávající část" (5,8+1,8)*11,7+6,08</t>
  </si>
  <si>
    <t>"přístavba" 8,1*3,4+2,46</t>
  </si>
  <si>
    <t>176</t>
  </si>
  <si>
    <t>711112001</t>
  </si>
  <si>
    <t>Provedení izolace proti zemní vlhkosti svislé za studena nátěrem penetračním</t>
  </si>
  <si>
    <t>1899511225</t>
  </si>
  <si>
    <t>(5,8+11,7)*2*0,2+(1,8+11,7)*2*0,2</t>
  </si>
  <si>
    <t>12,0*0,45</t>
  </si>
  <si>
    <t>Stávající část</t>
  </si>
  <si>
    <t>(3,5+8,1+3,5)*0,45+0,405</t>
  </si>
  <si>
    <t>Nová část</t>
  </si>
  <si>
    <t>177</t>
  </si>
  <si>
    <t>11163150</t>
  </si>
  <si>
    <t>lak penetrační asfaltový</t>
  </si>
  <si>
    <t>165099239</t>
  </si>
  <si>
    <t>Poznámka k položce:_x000D_
Spotřeba 0,3-0,4kg/m2</t>
  </si>
  <si>
    <t>125,0*0,0003</t>
  </si>
  <si>
    <t>25,0*0,00035</t>
  </si>
  <si>
    <t>178</t>
  </si>
  <si>
    <t>711141559</t>
  </si>
  <si>
    <t>Provedení izolace proti zemní vlhkosti pásy přitavením vodorovné NAIP</t>
  </si>
  <si>
    <t>-1792913737</t>
  </si>
  <si>
    <t>125,0*2</t>
  </si>
  <si>
    <t>179</t>
  </si>
  <si>
    <t>711142559</t>
  </si>
  <si>
    <t>Provedení izolace proti zemní vlhkosti pásy přitavením svislé NAIP</t>
  </si>
  <si>
    <t>1504783419</t>
  </si>
  <si>
    <t>25,0*2</t>
  </si>
  <si>
    <t>180</t>
  </si>
  <si>
    <t>62853004</t>
  </si>
  <si>
    <t>pás asfaltový natavitelný modifikovaný SBS s vložkou ze skleněné tkaniny a spalitelnou PE fólií nebo jemnozrnným minerálním posypem na horním povrchu tl 4,0mm</t>
  </si>
  <si>
    <t>407193775</t>
  </si>
  <si>
    <t>250,0*1,15</t>
  </si>
  <si>
    <t>25,0*1,2</t>
  </si>
  <si>
    <t>181</t>
  </si>
  <si>
    <t>711161212</t>
  </si>
  <si>
    <t>Izolace proti zemní vlhkosti nopovou fólií svislá, výška nopu 8,0 mm, tl do 0,6 mm</t>
  </si>
  <si>
    <t>1066441160</t>
  </si>
  <si>
    <t>(8,4+3,4)*1,0</t>
  </si>
  <si>
    <t>12,2*0,7</t>
  </si>
  <si>
    <t>182</t>
  </si>
  <si>
    <t>711161384</t>
  </si>
  <si>
    <t>Izolace proti zemní vlhkosti nopovou fólií ukončení provětrávací lištou</t>
  </si>
  <si>
    <t>-1558532749</t>
  </si>
  <si>
    <t>8,4+15,6</t>
  </si>
  <si>
    <t>183</t>
  </si>
  <si>
    <t>711193131</t>
  </si>
  <si>
    <t>Izolace proti vlhkosti na svislé ploše těsnicí kaší minerální minerální na bázi cementu a disperze dvousložková</t>
  </si>
  <si>
    <t>-346004288</t>
  </si>
  <si>
    <t>"sokl" 24,0*0,2</t>
  </si>
  <si>
    <t>184</t>
  </si>
  <si>
    <t>7118951.1</t>
  </si>
  <si>
    <t>Utěsnění hydroizolace v místě prostupů</t>
  </si>
  <si>
    <t>-770450550</t>
  </si>
  <si>
    <t>185</t>
  </si>
  <si>
    <t>998711111</t>
  </si>
  <si>
    <t>Přesun hmot tonážní pro izolace proti vodě, vlhkosti a plynům s omezením mechanizace v objektech v do 6 m</t>
  </si>
  <si>
    <t>1245818974</t>
  </si>
  <si>
    <t>712</t>
  </si>
  <si>
    <t>Povlakové krytiny</t>
  </si>
  <si>
    <t>186</t>
  </si>
  <si>
    <t>712300841</t>
  </si>
  <si>
    <t>Odstranění povlakové krytiny střech do 10° odškrabáním mechu s urovnáním povrchu a očištěním</t>
  </si>
  <si>
    <t>1262633577</t>
  </si>
  <si>
    <t>10,5*6,3</t>
  </si>
  <si>
    <t>11,9*1,8</t>
  </si>
  <si>
    <t>6,3*1,2-0,13</t>
  </si>
  <si>
    <t>187</t>
  </si>
  <si>
    <t>7123109.1</t>
  </si>
  <si>
    <t>Provedení údržby povlakové krytiny střech očištěním tlakovou vodou</t>
  </si>
  <si>
    <t>1024645454</t>
  </si>
  <si>
    <t>188</t>
  </si>
  <si>
    <t>7123109.2</t>
  </si>
  <si>
    <t xml:space="preserve">Provedení údržby povlakové krytiny střech vyrovnání lokálních nerovností, prořezání boulí a jejich protavení plynovým hořákem  </t>
  </si>
  <si>
    <t>-296969598</t>
  </si>
  <si>
    <t>189</t>
  </si>
  <si>
    <t>712311101</t>
  </si>
  <si>
    <t>Provedení povlakové krytiny střech do 10° za studena lakem penetračním nebo asfaltovým</t>
  </si>
  <si>
    <t>1912723757</t>
  </si>
  <si>
    <t>"přístavba" (6,15+1,45)*3,2</t>
  </si>
  <si>
    <t>190</t>
  </si>
  <si>
    <t>1786084366</t>
  </si>
  <si>
    <t>24,32*0,0003</t>
  </si>
  <si>
    <t>191</t>
  </si>
  <si>
    <t>712331111</t>
  </si>
  <si>
    <t>Provedení povlakové krytiny střech do 10° podkladní vrstvy pásy na sucho samolepící</t>
  </si>
  <si>
    <t>-655365595</t>
  </si>
  <si>
    <t>192</t>
  </si>
  <si>
    <t>62866281</t>
  </si>
  <si>
    <t>pás asfaltový samolepicí modifikovaný SBS s vložkou ze skleněné tkaniny se spalitelnou fólií nebo jemnozrnným minerálním posypem nebo textilií na horním povrchu tl 3,0mm</t>
  </si>
  <si>
    <t>-143367022</t>
  </si>
  <si>
    <t>24,32*1,15</t>
  </si>
  <si>
    <t>193</t>
  </si>
  <si>
    <t>712391171</t>
  </si>
  <si>
    <t>Provedení povlakové krytiny střech do 10° podkladní textilní vrstvy</t>
  </si>
  <si>
    <t>1712932556</t>
  </si>
  <si>
    <t>"stávající objekt" 118,0</t>
  </si>
  <si>
    <t>"přístavba" 32,0</t>
  </si>
  <si>
    <t>194</t>
  </si>
  <si>
    <t>69311068</t>
  </si>
  <si>
    <t>-917306139</t>
  </si>
  <si>
    <t>150,0*1,1</t>
  </si>
  <si>
    <t>195</t>
  </si>
  <si>
    <t>712363544</t>
  </si>
  <si>
    <t>Provedení povlak krytiny mechanicky kotvenou do betonu TI tl přes 200 do 240 mm vnitřní pole, budova v do 18 m</t>
  </si>
  <si>
    <t>886399150</t>
  </si>
  <si>
    <t>"stávající objekt" 50,0</t>
  </si>
  <si>
    <t>"přístavba" 14,0</t>
  </si>
  <si>
    <t>196</t>
  </si>
  <si>
    <t>712363545</t>
  </si>
  <si>
    <t>Provedení povlak krytiny mechanicky kotvenou do betonu TI tl přes 200 do 240 mm krajní pole, budova v do 18 m</t>
  </si>
  <si>
    <t>1014302055</t>
  </si>
  <si>
    <t>"stávající objekt" 34,0</t>
  </si>
  <si>
    <t>"přístavba" 9,0</t>
  </si>
  <si>
    <t>197</t>
  </si>
  <si>
    <t>712363546</t>
  </si>
  <si>
    <t>Provedení povlak krytiny mechanicky kotvenou do betonu TI tl přes 200 do 240 mm rohové pole, budova v do 18 m</t>
  </si>
  <si>
    <t>1839084715</t>
  </si>
  <si>
    <t>198</t>
  </si>
  <si>
    <t>28322013</t>
  </si>
  <si>
    <t>fólie hydroizolační střešní mPVC mechanicky kotvená barevná tl 1,5mm</t>
  </si>
  <si>
    <t>293043025</t>
  </si>
  <si>
    <t>(118,0+32,0)*1,15</t>
  </si>
  <si>
    <t>199</t>
  </si>
  <si>
    <t>7123640.1</t>
  </si>
  <si>
    <t>Provedení povlakové krytiny střech - příplatek za provedení odvodňovacího žlabu v ploché střeše /kompletní provedení/</t>
  </si>
  <si>
    <t>-337077450</t>
  </si>
  <si>
    <t>"stávající objekt" 11,8</t>
  </si>
  <si>
    <t>200</t>
  </si>
  <si>
    <t>998712111</t>
  </si>
  <si>
    <t>Přesun hmot tonážní pro krytiny povlakové s omezením mechanizace v objektech v do 6 m</t>
  </si>
  <si>
    <t>574656606</t>
  </si>
  <si>
    <t>713</t>
  </si>
  <si>
    <t>Izolace tepelné</t>
  </si>
  <si>
    <t>201</t>
  </si>
  <si>
    <t>713121121</t>
  </si>
  <si>
    <t>Montáž izolace tepelné podlah volně kladenými rohožemi, pásy, dílci, deskami 2 vrstvy</t>
  </si>
  <si>
    <t>552189184</t>
  </si>
  <si>
    <t>"P5" 12,1</t>
  </si>
  <si>
    <t>"P6" 20,3</t>
  </si>
  <si>
    <t>"P7" 51,5</t>
  </si>
  <si>
    <t>"P8" 21,5</t>
  </si>
  <si>
    <t>202</t>
  </si>
  <si>
    <t>28375910</t>
  </si>
  <si>
    <t>deska EPS 150 pro konstrukce s vysokým zatížením λ=0,035 tl 60mm</t>
  </si>
  <si>
    <t>-735714866</t>
  </si>
  <si>
    <t>105,4*2,1 'Přepočtené koeficientem množství</t>
  </si>
  <si>
    <t>203</t>
  </si>
  <si>
    <t>713131141</t>
  </si>
  <si>
    <t>Montáž izolace tepelné stěn lepením celoplošně rohoží, pásů, dílců, desek</t>
  </si>
  <si>
    <t>-1508146804</t>
  </si>
  <si>
    <t>"pohled V" 3,4*0,6+12,2*0,3</t>
  </si>
  <si>
    <t>"pohled Z" 3,4*1,2+0,18</t>
  </si>
  <si>
    <t>204</t>
  </si>
  <si>
    <t>-754190922</t>
  </si>
  <si>
    <t>205</t>
  </si>
  <si>
    <t>713191133</t>
  </si>
  <si>
    <t>Montáž izolace tepelné podlah, stropů vrchem nebo střech překrytí fólií s přelepeným spojem</t>
  </si>
  <si>
    <t>1453176951</t>
  </si>
  <si>
    <t>206</t>
  </si>
  <si>
    <t>283292761</t>
  </si>
  <si>
    <t>separační folie - 100% polyethylen, plošná hmotnost 160g/m2</t>
  </si>
  <si>
    <t>-1092165403</t>
  </si>
  <si>
    <t>105,4*1,15</t>
  </si>
  <si>
    <t>207</t>
  </si>
  <si>
    <t>713141336</t>
  </si>
  <si>
    <t>Montáž izolace tepelné střech plochých lepené za studena nízkoexpanzní (PUR) pěnou, spádová vrstva</t>
  </si>
  <si>
    <t>681727903</t>
  </si>
  <si>
    <t>"přístavba" (6,15+1,45)*3,2-0,32</t>
  </si>
  <si>
    <t>208</t>
  </si>
  <si>
    <t>28376141</t>
  </si>
  <si>
    <t>klín izolační spád do 5% EPS 100</t>
  </si>
  <si>
    <t>1159259133</t>
  </si>
  <si>
    <t>24,0*0,12*1,05</t>
  </si>
  <si>
    <t>209</t>
  </si>
  <si>
    <t>713141136</t>
  </si>
  <si>
    <t>Montáž izolace tepelné střech plochých lepené za studena nízkoexpanzní (PUR) pěnou 1 vrstva rohoží, pásů, dílců, desek</t>
  </si>
  <si>
    <t>-2120831823</t>
  </si>
  <si>
    <t>"stávající objekt" 90,0*2</t>
  </si>
  <si>
    <t>"přístavba" 24,0*2</t>
  </si>
  <si>
    <t>210</t>
  </si>
  <si>
    <t>28372316</t>
  </si>
  <si>
    <t>deska EPS 100 pro konstrukce s běžným zatížením λ=0,037 tl 140mm</t>
  </si>
  <si>
    <t>1122352297</t>
  </si>
  <si>
    <t>228,0*1,02</t>
  </si>
  <si>
    <t>211</t>
  </si>
  <si>
    <t>713141358</t>
  </si>
  <si>
    <t>Montáž spádové izolace na zhlaví atiky š do 500 mm ukotvené šrouby</t>
  </si>
  <si>
    <t>181523075</t>
  </si>
  <si>
    <t>"stávající objekt" 43,5</t>
  </si>
  <si>
    <t>"přístavba" 14,8</t>
  </si>
  <si>
    <t>212</t>
  </si>
  <si>
    <t>28376418</t>
  </si>
  <si>
    <t>deska XPS hladký povrch 300kPA λ=0,035 tl 60mm</t>
  </si>
  <si>
    <t>108220878</t>
  </si>
  <si>
    <t>(13,2+10,8+7,8)*1,05</t>
  </si>
  <si>
    <t>213</t>
  </si>
  <si>
    <t>713141396</t>
  </si>
  <si>
    <t>Montáž izolace tepelné stěn v do 1000 mm na atiky a prostupy střechou lepené nízkoexpanzní (PUR) pěnou</t>
  </si>
  <si>
    <t>670648937</t>
  </si>
  <si>
    <t>(6,3+10,5+6,3)*0,4</t>
  </si>
  <si>
    <t>(11,9+8,2)*2*0,4</t>
  </si>
  <si>
    <t>(1,25+1,25)*2*0,4*4</t>
  </si>
  <si>
    <t>(6,15+3,2+6,15)*0,4</t>
  </si>
  <si>
    <t>(1,45+3,2)*2*0,4</t>
  </si>
  <si>
    <t>214</t>
  </si>
  <si>
    <t>28372305</t>
  </si>
  <si>
    <t>deska EPS 100 pro konstrukce s běžným zatížením λ=0,037 tl 50mm</t>
  </si>
  <si>
    <t>-711406892</t>
  </si>
  <si>
    <t>43,24*1,05</t>
  </si>
  <si>
    <t>215</t>
  </si>
  <si>
    <t>713141211</t>
  </si>
  <si>
    <t>Montáž izolace tepelné střech plochých volně položené atikový klín</t>
  </si>
  <si>
    <t>1850821041</t>
  </si>
  <si>
    <t>"stávající objekt" 85,0</t>
  </si>
  <si>
    <t>"přístavba" 25,0</t>
  </si>
  <si>
    <t>216</t>
  </si>
  <si>
    <t>63152007</t>
  </si>
  <si>
    <t>klín atikový přechodný plochých střech tl 80x80mm</t>
  </si>
  <si>
    <t>-719403191</t>
  </si>
  <si>
    <t>110,0*1,05</t>
  </si>
  <si>
    <t>217</t>
  </si>
  <si>
    <t>998713111</t>
  </si>
  <si>
    <t>Přesun hmot tonážní pro izolace tepelné s omezením mechanizace v objektech v do 6 m</t>
  </si>
  <si>
    <t>-126102165</t>
  </si>
  <si>
    <t>762</t>
  </si>
  <si>
    <t>Konstrukce tesařské</t>
  </si>
  <si>
    <t>218</t>
  </si>
  <si>
    <t>762361332</t>
  </si>
  <si>
    <t>Konstrukční a vyrovnávací vrstva pod klempířské prvky (atiky) z vodovzdorné překližky tl 21 mm</t>
  </si>
  <si>
    <t>1307151058</t>
  </si>
  <si>
    <t>"T12" 24,0</t>
  </si>
  <si>
    <t>"T13" 7,8</t>
  </si>
  <si>
    <t>219</t>
  </si>
  <si>
    <t>998762111</t>
  </si>
  <si>
    <t>Přesun hmot tonážní pro kce tesařské s omezením mechanizace v objektech v do 6 m</t>
  </si>
  <si>
    <t>632883983</t>
  </si>
  <si>
    <t>763</t>
  </si>
  <si>
    <t>Konstrukce suché výstavby</t>
  </si>
  <si>
    <t>220</t>
  </si>
  <si>
    <t>763121590</t>
  </si>
  <si>
    <t>SDK stěna předsazená pro osazení závěsného WC tl 150 - 250 mm profil CW+UW 50 desky 2xH2 12,5 bez TI</t>
  </si>
  <si>
    <t>-181828946</t>
  </si>
  <si>
    <t>0,95*2,1*4</t>
  </si>
  <si>
    <t>0,95*2,4*2</t>
  </si>
  <si>
    <t>0,9*2,4*1</t>
  </si>
  <si>
    <t>221</t>
  </si>
  <si>
    <t>763131411</t>
  </si>
  <si>
    <t>SDK podhled desky 1xA 12,5 bez izolace dvouvrstvá spodní kce profil CD+UD</t>
  </si>
  <si>
    <t>-622012321</t>
  </si>
  <si>
    <t>"mč.102" 5,1</t>
  </si>
  <si>
    <t>"mč.103" 12,1</t>
  </si>
  <si>
    <t>222</t>
  </si>
  <si>
    <t>763131451</t>
  </si>
  <si>
    <t>SDK podhled deska 1xH2 12,5 bez izolace dvouvrstvá spodní kce profil CD+UD</t>
  </si>
  <si>
    <t>-953148165</t>
  </si>
  <si>
    <t>"mč.104" 3,2</t>
  </si>
  <si>
    <t>"mč.105" 1,4</t>
  </si>
  <si>
    <t>"mč.111" 4,3</t>
  </si>
  <si>
    <t>"mč.112" 6,9</t>
  </si>
  <si>
    <t>"mč.114" 5,6</t>
  </si>
  <si>
    <t>"mč.115" 10,9</t>
  </si>
  <si>
    <t>223</t>
  </si>
  <si>
    <t>763135101</t>
  </si>
  <si>
    <t>Montáž SDK kazetového podhledu z kazet 600x600 mm na zavěšenou viditelnou nosnou konstrukci</t>
  </si>
  <si>
    <t>1288692803</t>
  </si>
  <si>
    <t>"mč.107" 21,5</t>
  </si>
  <si>
    <t>"mč.113" 3,2</t>
  </si>
  <si>
    <t>224</t>
  </si>
  <si>
    <t>590305701</t>
  </si>
  <si>
    <t>podhled kazetový rastr tl 10mm 600x600mm - výběr dle investora</t>
  </si>
  <si>
    <t>470186292</t>
  </si>
  <si>
    <t>24,7*1,1</t>
  </si>
  <si>
    <t>225</t>
  </si>
  <si>
    <t>763164531</t>
  </si>
  <si>
    <t>SDK obklad kcí tvaru L š do 0,8 m desky 1xA 12,5</t>
  </si>
  <si>
    <t>-531005997</t>
  </si>
  <si>
    <t>"mč.104" 2,4</t>
  </si>
  <si>
    <t>"mč.110" 3,35</t>
  </si>
  <si>
    <t>226</t>
  </si>
  <si>
    <t>763164631</t>
  </si>
  <si>
    <t>SDK obklad kcí tvaru U š do 1,2 m desky 1xA 12,5</t>
  </si>
  <si>
    <t>-1154669070</t>
  </si>
  <si>
    <t>"mč.106" 2,6</t>
  </si>
  <si>
    <t>227</t>
  </si>
  <si>
    <t>763131912</t>
  </si>
  <si>
    <t>Zhotovení otvoru vel. přes 0,1 do 0,25 m2 v SDK podhledu a podkroví s vyztužením profily</t>
  </si>
  <si>
    <t>1698629683</t>
  </si>
  <si>
    <t>228</t>
  </si>
  <si>
    <t>763172354</t>
  </si>
  <si>
    <t>Montáž dvířek revizních jednoplášťových SDK kcí vel. 500 x 500 mm pro podhledy</t>
  </si>
  <si>
    <t>963684735</t>
  </si>
  <si>
    <t>"Z17" 2</t>
  </si>
  <si>
    <t>229</t>
  </si>
  <si>
    <t>590307131</t>
  </si>
  <si>
    <t>Z17 - revizní dvířka do podhledu vel. 500/500 mm, se zapuštěným čtyřhranným uzávěrem, ocel. pozink. plech, prášková barva, bílá RAL 9016</t>
  </si>
  <si>
    <t>-1477942936</t>
  </si>
  <si>
    <t>230</t>
  </si>
  <si>
    <t>998763321</t>
  </si>
  <si>
    <t>Přesun hmot tonážní pro konstrukce montované z desek s omezením mechanizace v objektech v do 6 m</t>
  </si>
  <si>
    <t>-50955880</t>
  </si>
  <si>
    <t>764</t>
  </si>
  <si>
    <t>Konstrukce klempířské</t>
  </si>
  <si>
    <t>231</t>
  </si>
  <si>
    <t>764001821</t>
  </si>
  <si>
    <t>Demontáž krytiny ze svitků nebo tabulí do suti</t>
  </si>
  <si>
    <t>1252875843</t>
  </si>
  <si>
    <t>"světlíky" 2,0*2,0*4</t>
  </si>
  <si>
    <t>"stříška" 2,5*0,7</t>
  </si>
  <si>
    <t>232</t>
  </si>
  <si>
    <t>764002811</t>
  </si>
  <si>
    <t>Demontáž okapového plechu do suti v krytině povlakové</t>
  </si>
  <si>
    <t>1887287716</t>
  </si>
  <si>
    <t>233</t>
  </si>
  <si>
    <t>764002841</t>
  </si>
  <si>
    <t>Demontáž oplechování horních ploch zdí a nadezdívek do suti</t>
  </si>
  <si>
    <t>498162719</t>
  </si>
  <si>
    <t>6,2+11,1+6,2</t>
  </si>
  <si>
    <t>8,2+11,8+2,1+1,0</t>
  </si>
  <si>
    <t>234</t>
  </si>
  <si>
    <t>764002851</t>
  </si>
  <si>
    <t>Demontáž oplechování parapetů do suti</t>
  </si>
  <si>
    <t>-274207970</t>
  </si>
  <si>
    <t>5,8+1,8+0,6+1,75</t>
  </si>
  <si>
    <t>2,4+1,25</t>
  </si>
  <si>
    <t>1,2+1,2</t>
  </si>
  <si>
    <t>235</t>
  </si>
  <si>
    <t>764002871</t>
  </si>
  <si>
    <t>Demontáž lemování zdí do suti</t>
  </si>
  <si>
    <t>-804811843</t>
  </si>
  <si>
    <t>6,25+10,5+6,25</t>
  </si>
  <si>
    <t>(8,1+11,8)*2</t>
  </si>
  <si>
    <t>236</t>
  </si>
  <si>
    <t>764004801</t>
  </si>
  <si>
    <t>Demontáž podokapního žlabu do suti</t>
  </si>
  <si>
    <t>-1809543980</t>
  </si>
  <si>
    <t>237</t>
  </si>
  <si>
    <t>764004841</t>
  </si>
  <si>
    <t>Demontáž háku do suti</t>
  </si>
  <si>
    <t>-155985846</t>
  </si>
  <si>
    <t>238</t>
  </si>
  <si>
    <t>764004861</t>
  </si>
  <si>
    <t>Demontáž svodu do suti</t>
  </si>
  <si>
    <t>-1544853456</t>
  </si>
  <si>
    <t>239</t>
  </si>
  <si>
    <t>764004871</t>
  </si>
  <si>
    <t>Demontáž objímky svodu do suti</t>
  </si>
  <si>
    <t>576164564</t>
  </si>
  <si>
    <t>240</t>
  </si>
  <si>
    <t>764242432</t>
  </si>
  <si>
    <t>Oplechování rovné okapové hrany z TiZn předzvětralého plechu rš 200 mm</t>
  </si>
  <si>
    <t>208697772</t>
  </si>
  <si>
    <t>"K8" 10,5</t>
  </si>
  <si>
    <t>"K9" 3,0</t>
  </si>
  <si>
    <t>241</t>
  </si>
  <si>
    <t>764245403</t>
  </si>
  <si>
    <t>Oplechování horních ploch a nadezdívek bez rohů z TiZn předzvětralého plechu celoplošně lepené rš 250 mm</t>
  </si>
  <si>
    <t>-1439549326</t>
  </si>
  <si>
    <t>"K7" 25,5</t>
  </si>
  <si>
    <t>"K10" 10,5</t>
  </si>
  <si>
    <t>"K11" 5,5</t>
  </si>
  <si>
    <t>"K15" 0,9</t>
  </si>
  <si>
    <t>242</t>
  </si>
  <si>
    <t>764245406</t>
  </si>
  <si>
    <t>Oplechování horních ploch a nadezdívek bez rohů z TiZn předzvětralého plechu celoplošně lepené rš do 500 mm</t>
  </si>
  <si>
    <t>-196121785</t>
  </si>
  <si>
    <t>"K12" 8,5</t>
  </si>
  <si>
    <t>"K14" 12,0</t>
  </si>
  <si>
    <t>243</t>
  </si>
  <si>
    <t>764246443</t>
  </si>
  <si>
    <t>Oplechování parapetů rovných celoplošně lepené z TiZn předzvětralého plechu rš 250 mm</t>
  </si>
  <si>
    <t>1603921008</t>
  </si>
  <si>
    <t>"K1" 0,8*1</t>
  </si>
  <si>
    <t>"K2" 1,55*2</t>
  </si>
  <si>
    <t>"K3" 2,45*1</t>
  </si>
  <si>
    <t>"K16" 1,85*1</t>
  </si>
  <si>
    <t>"K17" 1,2*1</t>
  </si>
  <si>
    <t>"K18" 1,35*1</t>
  </si>
  <si>
    <t>"K19" 0,65*1</t>
  </si>
  <si>
    <t>"K20" 2,45*1</t>
  </si>
  <si>
    <t>244</t>
  </si>
  <si>
    <t>764341413</t>
  </si>
  <si>
    <t>Lemování rovných zdí střech z TiZn předzvětralého plechu rš do 250 mm</t>
  </si>
  <si>
    <t>-323299104</t>
  </si>
  <si>
    <t>"K13" 8,5</t>
  </si>
  <si>
    <t>"K21" 25,5</t>
  </si>
  <si>
    <t>245</t>
  </si>
  <si>
    <t>764541404</t>
  </si>
  <si>
    <t>Žlab podokapní půlkruhový z TiZn předzvětralého plechu rš 280 mm</t>
  </si>
  <si>
    <t>-1935739452</t>
  </si>
  <si>
    <t>"K4" 14,0</t>
  </si>
  <si>
    <t>246</t>
  </si>
  <si>
    <t>764541446</t>
  </si>
  <si>
    <t>Kotlík oválný (trychtýřový) pro podokapní žlaby z TiZn předzvětralého plechu 280/100 mm</t>
  </si>
  <si>
    <t>1815204549</t>
  </si>
  <si>
    <t>"K6" 2</t>
  </si>
  <si>
    <t>247</t>
  </si>
  <si>
    <t>764548423</t>
  </si>
  <si>
    <t>Kruhový svod včetně objímek, kolen, odskoků z TiZn předzvětralého plechu průměru 100 mm</t>
  </si>
  <si>
    <t>-1061724901</t>
  </si>
  <si>
    <t>"K" 4,5*2</t>
  </si>
  <si>
    <t>248</t>
  </si>
  <si>
    <t>764306142</t>
  </si>
  <si>
    <t>Montáž ventilační turbíny na skládané nebo plechové krytině průměru do 350 mm</t>
  </si>
  <si>
    <t>-637371187</t>
  </si>
  <si>
    <t>249</t>
  </si>
  <si>
    <t>429819321</t>
  </si>
  <si>
    <t>K23 - ventilační turbína s průměrem hrdla 203 mm</t>
  </si>
  <si>
    <t>880093116</t>
  </si>
  <si>
    <t>Poznámka k položce:_x000D_
Pro odvětrání radonu.</t>
  </si>
  <si>
    <t>250</t>
  </si>
  <si>
    <t>998764111</t>
  </si>
  <si>
    <t>Přesun hmot tonážní pro konstrukce klempířské s omezením mechanizace v objektech v do 6 m</t>
  </si>
  <si>
    <t>1212352854</t>
  </si>
  <si>
    <t>766</t>
  </si>
  <si>
    <t>Konstrukce truhlářské</t>
  </si>
  <si>
    <t>251</t>
  </si>
  <si>
    <t>766411811</t>
  </si>
  <si>
    <t>Demontáž truhlářského obložení stěn z panelů plochy do 1,5 m2</t>
  </si>
  <si>
    <t>-2081200380</t>
  </si>
  <si>
    <t>"šatna" 3,3*2,0</t>
  </si>
  <si>
    <t>252</t>
  </si>
  <si>
    <t>766622131</t>
  </si>
  <si>
    <t>Montáž plastových oken plochy přes 1 m2 otevíravých v do 1,5 m s rámem do zdiva</t>
  </si>
  <si>
    <t>559577026</t>
  </si>
  <si>
    <t>"ozn.2" 1,5*1,4*2</t>
  </si>
  <si>
    <t>253</t>
  </si>
  <si>
    <t>611400002</t>
  </si>
  <si>
    <t xml:space="preserve">ozn.2 - plastové okno dvoukřídlové, O/S rozm.1500x1400 mm, trojsklo - solární faktor g=53%,, neprůzvučnost okna TZI=30-34 dB, barva dle okna ozn.3 </t>
  </si>
  <si>
    <t>1445965939</t>
  </si>
  <si>
    <t>254</t>
  </si>
  <si>
    <t>766622212</t>
  </si>
  <si>
    <t>Montáž plastových oken plochy do 1 m2 pevných s rámem do zdiva</t>
  </si>
  <si>
    <t>1695553896</t>
  </si>
  <si>
    <t>"ozn.6" 1</t>
  </si>
  <si>
    <t>"ozn.7" 1</t>
  </si>
  <si>
    <t>"ozn.8" 1</t>
  </si>
  <si>
    <t>255</t>
  </si>
  <si>
    <t>611400006</t>
  </si>
  <si>
    <t>ozn.6 - plastové okno jednokřídlové, pevné rozm.1300x400 mm, trojsklo, neprůzvučnost okna TZI=30-34 dB, bílé</t>
  </si>
  <si>
    <t>1439094970</t>
  </si>
  <si>
    <t>256</t>
  </si>
  <si>
    <t>611400007</t>
  </si>
  <si>
    <t>ozn.7 - plastové okno jednokřídlové, pevné rozm.600x400 mm, trojsklo, neprůzvučnost okna TZI=30-34 dB, bílé</t>
  </si>
  <si>
    <t>674305795</t>
  </si>
  <si>
    <t>257</t>
  </si>
  <si>
    <t>611400008</t>
  </si>
  <si>
    <t>ozn.8 - plastové okno dvoukřídlové, pevné rozm.2400x400 mm, trojsklo, neprůzvučnost okna TZI=30-34 dB, bílé</t>
  </si>
  <si>
    <t>-1828887906</t>
  </si>
  <si>
    <t>258</t>
  </si>
  <si>
    <t>766622216</t>
  </si>
  <si>
    <t>Montáž plastových oken plochy do 1 m2 otevíravých s rámem do zdiva</t>
  </si>
  <si>
    <t>1185033674</t>
  </si>
  <si>
    <t>"ozn.1" 1</t>
  </si>
  <si>
    <t>"ozn.4" 1</t>
  </si>
  <si>
    <t>"ozn.5" 1</t>
  </si>
  <si>
    <t>259</t>
  </si>
  <si>
    <t>611400001</t>
  </si>
  <si>
    <t>ozn.1 - plastové okno jednokřídlové, O/S rozm.750x750 mm, trojsklo - solární faktor g=53%,, neprůzvučnost okna TZI=30-34 dB, , vnitřní lamelová Al žaluzie, barva dle okna ozn.3</t>
  </si>
  <si>
    <t>-354727801</t>
  </si>
  <si>
    <t>260</t>
  </si>
  <si>
    <t>611400004</t>
  </si>
  <si>
    <t>ozn.4 - plastové okno jednokřídlové, sklápěcí s pákovým uzávěrem rozm.1100x400 mm, trojsklo, neprůzvučnost okna TZI=30-34 dB, bílé</t>
  </si>
  <si>
    <t>1311081838</t>
  </si>
  <si>
    <t>261</t>
  </si>
  <si>
    <t>611400005</t>
  </si>
  <si>
    <t>ozn.5 - plastové okno dvoukřídlové, 1xFIX + 1x sklápěcí s pákovým uzávěrem rozm.1800x400 mm, trojsklo, neprůzvučnost okna TZI=30-34 dB, bílé</t>
  </si>
  <si>
    <t>-1017508692</t>
  </si>
  <si>
    <t>262</t>
  </si>
  <si>
    <t>7666222.3</t>
  </si>
  <si>
    <t>Ozn.3 - Šetrná demontáž stávajícího plastového okna včetně venkovní Al žaluzie a přemístění do nové přístavby rozm.2400x1500 mm</t>
  </si>
  <si>
    <t>-1828610712</t>
  </si>
  <si>
    <t>263</t>
  </si>
  <si>
    <t>7666290.9</t>
  </si>
  <si>
    <t>Ozn.9 - Plastová dělící stěna rozm. 1000x2300 mm zasklená jednoduchým sklem tl. 5 mm, uprostřed výšky dělená, stěna kotvená do podlahy a stěny pomocí nerez úhelníku 50/50/35 tl.1 mm – celkem 5 ks, dodávka a montáž</t>
  </si>
  <si>
    <t>-977131519</t>
  </si>
  <si>
    <t>Poznámka k položce:_x000D_
Viz. detail dělící prosklené stěny.</t>
  </si>
  <si>
    <t>264</t>
  </si>
  <si>
    <t>766629651</t>
  </si>
  <si>
    <t>Montáž těsnění připojovací spáry ostění nebo nadpraží těsnící fólií</t>
  </si>
  <si>
    <t>-1283745058</t>
  </si>
  <si>
    <t>(0,75+0,75)*2*1</t>
  </si>
  <si>
    <t>(1,5+1,4)*2*2</t>
  </si>
  <si>
    <t>(2,4+1,5)*2*1</t>
  </si>
  <si>
    <t>(1,1+0,4)*2*1</t>
  </si>
  <si>
    <t>(1,8+0,4)*2*1</t>
  </si>
  <si>
    <t>(1,3+0,4)*2*1</t>
  </si>
  <si>
    <t>(0,6+0,4)*2*1</t>
  </si>
  <si>
    <t>(2,4+0,4)*2*1</t>
  </si>
  <si>
    <t>Vnitřní</t>
  </si>
  <si>
    <t>40,8</t>
  </si>
  <si>
    <t>Vnější</t>
  </si>
  <si>
    <t>265</t>
  </si>
  <si>
    <t>59071049</t>
  </si>
  <si>
    <t>fólie okenní interiér vodotěsná paropropustná PP s butylem 100mm</t>
  </si>
  <si>
    <t>740704045</t>
  </si>
  <si>
    <t>40,8*1,1</t>
  </si>
  <si>
    <t>266</t>
  </si>
  <si>
    <t>59071055</t>
  </si>
  <si>
    <t>fólie okenní exteriér vodotěsná paropropustná PP s butylem 100mm</t>
  </si>
  <si>
    <t>1628895650</t>
  </si>
  <si>
    <t>267</t>
  </si>
  <si>
    <t>766660001</t>
  </si>
  <si>
    <t>Montáž dveřních křídel otvíravých jednokřídlových š do 0,8 m do ocelové zárubně</t>
  </si>
  <si>
    <t>-739179410</t>
  </si>
  <si>
    <t>"T1/P" 2</t>
  </si>
  <si>
    <t>"T2/L+P" 1+6</t>
  </si>
  <si>
    <t>"T3/P" 1</t>
  </si>
  <si>
    <t>"T4/L+P" 5+1</t>
  </si>
  <si>
    <t>"T5/L" 1</t>
  </si>
  <si>
    <t>268</t>
  </si>
  <si>
    <t>766660002</t>
  </si>
  <si>
    <t>Montáž dveřních křídel otvíravých jednokřídlových š přes 0,8 m do ocelové zárubně</t>
  </si>
  <si>
    <t>-1739239299</t>
  </si>
  <si>
    <t>"T6/L" 1</t>
  </si>
  <si>
    <t>269</t>
  </si>
  <si>
    <t>611620001</t>
  </si>
  <si>
    <t xml:space="preserve">T1/P - dřevěné dveře vnitřní jednokřídlové, otevíravé, plné rozm.600x1970 mm, zámek s vložkou </t>
  </si>
  <si>
    <t>-326538914</t>
  </si>
  <si>
    <t>270</t>
  </si>
  <si>
    <t>611620002</t>
  </si>
  <si>
    <t>T2/L-P - dřevěné dveře vnitřní jednokřídlové, otevíravé, plné, provedení antivandal /zesílená tl. křídla/ rozm.700x1970 mm, zámek se zajištěním</t>
  </si>
  <si>
    <t>-325474277</t>
  </si>
  <si>
    <t>"L" 1</t>
  </si>
  <si>
    <t>"P" 6</t>
  </si>
  <si>
    <t>271</t>
  </si>
  <si>
    <t>611620003</t>
  </si>
  <si>
    <t>T3/P - dřevěné dveře vnitřní jednokřídlové, otevíravé, plné, provedení antivandal /zesílená tl. křídla/ rozm.800x1970 mm, na vnitřní straně dveřního křídla vodorovné madlo přes celou šíři dveří ve výšce 800-900 mm, zámek se zajištěním odjistitelný zvenčí</t>
  </si>
  <si>
    <t>102886992</t>
  </si>
  <si>
    <t>272</t>
  </si>
  <si>
    <t>611620004</t>
  </si>
  <si>
    <t>T4/L-P - dřevěné dveře vnitřní jednokřídlové, otevíravé, plné, provedení antivandal /zesílená tl. křídla/ rozm.700x1970 mm, zámek s vložkou</t>
  </si>
  <si>
    <t>155403587</t>
  </si>
  <si>
    <t>"L" 5</t>
  </si>
  <si>
    <t>"P" 1</t>
  </si>
  <si>
    <t>273</t>
  </si>
  <si>
    <t>611620005</t>
  </si>
  <si>
    <t xml:space="preserve">T5/L - dřevěné dveře vnitřní jednokřídlové, otevíravé, plné rozm.800x1970 mm, zámek s vložkou </t>
  </si>
  <si>
    <t>-789076662</t>
  </si>
  <si>
    <t>274</t>
  </si>
  <si>
    <t>611620006</t>
  </si>
  <si>
    <t xml:space="preserve">T6/L - dřevěné dveře vnitřní jednokřídlové, otevíravé, z 2/3 prosklené rozm.900x1970 mm, zámek s vložkou </t>
  </si>
  <si>
    <t>89583277</t>
  </si>
  <si>
    <t>275</t>
  </si>
  <si>
    <t>766611.07</t>
  </si>
  <si>
    <t>T7 - Designový světlík s plochým sklem pro sklon střechy 2-15 st., bezrámové zasklení, otevíravý, dálkově ovládaná základna světlíku, dřevěné jádro, zasklení trojsklem U= 0,60 W/m2.K, včetně markýzy rozm.800x800 mm, dodávka a montáž</t>
  </si>
  <si>
    <t>-674532719</t>
  </si>
  <si>
    <t>276</t>
  </si>
  <si>
    <t>766611.08</t>
  </si>
  <si>
    <t>T8 - Designový světlík s plochým sklem pro sklon střechy 2-15 st., bezrámové zasklení, neotevíravý, základna světlíku, dřevěné jádro, zasklení trojsklem U= 0,60 W/m2.K, včetně markýzy rozm.800x800 mm, dodávka a montáž</t>
  </si>
  <si>
    <t>2146548115</t>
  </si>
  <si>
    <t>277</t>
  </si>
  <si>
    <t>766611.09</t>
  </si>
  <si>
    <t>T9 - Kuchyňská linka pravá, délky 1200 mm s nerez dřezem a horními skříňkami, dodávka a montáž</t>
  </si>
  <si>
    <t>909594045</t>
  </si>
  <si>
    <t>278</t>
  </si>
  <si>
    <t>766611.10</t>
  </si>
  <si>
    <t>T10 - Přebalovací pult závěsný sklopný 785x580x160 mm, bílý, včetně přebalovací podložky měkké , dodávka a montáž</t>
  </si>
  <si>
    <t>-240088632</t>
  </si>
  <si>
    <t>279</t>
  </si>
  <si>
    <t>766611.11</t>
  </si>
  <si>
    <t>T11 - Pracovní deska tl. 38 mm, hloubky 640 mm, celkové délky 1,9 m, osazená na 3 konzolách, do desky bude vyříznut otvor pro osazení umyvadla dle dodávky ZT, dodávka a montáž</t>
  </si>
  <si>
    <t>-216807373</t>
  </si>
  <si>
    <t>280</t>
  </si>
  <si>
    <t>766660720</t>
  </si>
  <si>
    <t>Osazení větrací mřížky dveří</t>
  </si>
  <si>
    <t>1991181393</t>
  </si>
  <si>
    <t>"Z15" 11</t>
  </si>
  <si>
    <t>"Z16" 1</t>
  </si>
  <si>
    <t>281</t>
  </si>
  <si>
    <t>611623015</t>
  </si>
  <si>
    <t xml:space="preserve">Z15 - oboustranně neprůhledná hliníková dveřní mřížka rozm. 300x100 mm s pevnými lamelami, eloxované hliníkové profily v barvě dveří </t>
  </si>
  <si>
    <t>1934688133</t>
  </si>
  <si>
    <t>282</t>
  </si>
  <si>
    <t>611623016</t>
  </si>
  <si>
    <t xml:space="preserve">Z16 - oboustranně neprůhledná hliníková dveřní mřížka rozm. 400x400 mm s pevnými lamelami, eloxované hliníkové profily v barvě dveří </t>
  </si>
  <si>
    <t>2084417305</t>
  </si>
  <si>
    <t>283</t>
  </si>
  <si>
    <t>766694116</t>
  </si>
  <si>
    <t>Montáž parapetních desek dřevěných nebo plastových š do 30 cm</t>
  </si>
  <si>
    <t>717182300</t>
  </si>
  <si>
    <t>0,75+1,5*2+2,4+1,1+1,8+1,3+0,6+2,4</t>
  </si>
  <si>
    <t>284</t>
  </si>
  <si>
    <t>61140070</t>
  </si>
  <si>
    <t>parapet plastový vnitřní š 250mm</t>
  </si>
  <si>
    <t>-58802573</t>
  </si>
  <si>
    <t>13,35*1,05</t>
  </si>
  <si>
    <t>285</t>
  </si>
  <si>
    <t>61140076</t>
  </si>
  <si>
    <t>koncovka k parapetu plastovému vnitřnímu 1 pár</t>
  </si>
  <si>
    <t>999485670</t>
  </si>
  <si>
    <t>286</t>
  </si>
  <si>
    <t>998766111</t>
  </si>
  <si>
    <t>Přesun hmot tonážní pro kce truhlářské s omezením mechanizace v objektech v do 6 m</t>
  </si>
  <si>
    <t>366102849</t>
  </si>
  <si>
    <t>767</t>
  </si>
  <si>
    <t>Konstrukce zámečnické</t>
  </si>
  <si>
    <t>287</t>
  </si>
  <si>
    <t>767661811</t>
  </si>
  <si>
    <t>Demontáž mříží pevných nebo otevíravých</t>
  </si>
  <si>
    <t>-277574819</t>
  </si>
  <si>
    <t>288</t>
  </si>
  <si>
    <t>767640115</t>
  </si>
  <si>
    <t xml:space="preserve">Montáž dveří ocelových nebo hliníkových vchodových jednokřídlových s 2x pevným bočním dílem </t>
  </si>
  <si>
    <t>-855750345</t>
  </si>
  <si>
    <t>"Z7/P" 1</t>
  </si>
  <si>
    <t>289</t>
  </si>
  <si>
    <t>553767007</t>
  </si>
  <si>
    <t>Z7/P - hliníková prosklená stěna s jednokřídlovými dveřmi sv. 900 mm, + pevné boční díly, spodní část polyuretanová výplň, dveře ven otevíravé, bez blokace dveří, rozšířená o euroklíč pro neplacený vstup hendikepovaných osob rozm.2400x2400 mm</t>
  </si>
  <si>
    <t>547790288</t>
  </si>
  <si>
    <t xml:space="preserve">Poznámka k položce:_x000D_
Dveře otevíravé mincovníkem + kartou, dvojsklo._x000D_
</t>
  </si>
  <si>
    <t>290</t>
  </si>
  <si>
    <t>767553.11</t>
  </si>
  <si>
    <t>Z11 - Vstupní čistící rohož s oky ve směru chůze max. velikosti 15 mm, zapuštěná rozm. 800x1200 mm, dodávka a montáž</t>
  </si>
  <si>
    <t>-2043415083</t>
  </si>
  <si>
    <t>291</t>
  </si>
  <si>
    <t>767893111</t>
  </si>
  <si>
    <t>Montáž stříšek nad vstupy kotvených pomocí závěsů rovných, výplň z umělých hmot š do 1,50 m</t>
  </si>
  <si>
    <t>-38826393</t>
  </si>
  <si>
    <t>"Z13" 1</t>
  </si>
  <si>
    <t>292</t>
  </si>
  <si>
    <t>283190181</t>
  </si>
  <si>
    <t>Z13 - stříška nad vchodové dveře 900/2950 mm, stříška s UV ochranou, ochrana proti slunci z polykarbonátu, ochrana proti dešti /Aosom, Materiál konstrukce stříšky hliník, materiál výplně stříšky polykarbonát, barva konstrukce černá, barva výplně černá</t>
  </si>
  <si>
    <t>280461324</t>
  </si>
  <si>
    <t>293</t>
  </si>
  <si>
    <t>767554.14</t>
  </si>
  <si>
    <t>Z14 - Bezhotovostní/mincovní automat pro zpoplatnění vstupu, bez blokace dveří, ve verzi rozšířenou o euroklíč pro neplacený vstup hendikepovaných osob, osazen do niky, kompletní dodávka a montáž</t>
  </si>
  <si>
    <t>-22532055</t>
  </si>
  <si>
    <t>Poznámka k položce:_x000D_
Podrobný popis a vybavení viz. PD.</t>
  </si>
  <si>
    <t>294</t>
  </si>
  <si>
    <t>998767111</t>
  </si>
  <si>
    <t>Přesun hmot tonážní pro zámečnické konstrukce s omezením mechanizace v objektech v do 6 m</t>
  </si>
  <si>
    <t>-1840516618</t>
  </si>
  <si>
    <t>771</t>
  </si>
  <si>
    <t>Podlahy z dlaždic</t>
  </si>
  <si>
    <t>295</t>
  </si>
  <si>
    <t>771111011</t>
  </si>
  <si>
    <t>Vysátí podkladu před pokládkou dlažby</t>
  </si>
  <si>
    <t>421984071</t>
  </si>
  <si>
    <t>296</t>
  </si>
  <si>
    <t>771121011</t>
  </si>
  <si>
    <t>Nátěr penetrační na podlahu</t>
  </si>
  <si>
    <t>-940520024</t>
  </si>
  <si>
    <t>297</t>
  </si>
  <si>
    <t>771151022</t>
  </si>
  <si>
    <t>Samonivelační stěrka podlah pevnosti 30 MPa tl přes 3 do 5 mm</t>
  </si>
  <si>
    <t>2083800563</t>
  </si>
  <si>
    <t>298</t>
  </si>
  <si>
    <t>771161021</t>
  </si>
  <si>
    <t>Montáž profilu ukončujícího pro plynulý přechod (dlažby s kobercem apod.)</t>
  </si>
  <si>
    <t>1607872279</t>
  </si>
  <si>
    <t>"mč.103" 0,8+0,9+0,9</t>
  </si>
  <si>
    <t>"mč.106" 0,6</t>
  </si>
  <si>
    <t>"mč.107" 0,9</t>
  </si>
  <si>
    <t>299</t>
  </si>
  <si>
    <t>55343115</t>
  </si>
  <si>
    <t>profil přechodový Al narážecí 30mm dub, buk, javor, třešeň</t>
  </si>
  <si>
    <t>-1530300898</t>
  </si>
  <si>
    <t>300</t>
  </si>
  <si>
    <t>771474112</t>
  </si>
  <si>
    <t>Montáž soklů z dlaždic keramických rovných lepených cementovým flexibilním lepidlem v přes 65 do 90 mm</t>
  </si>
  <si>
    <t>1358337789</t>
  </si>
  <si>
    <t>"mč.101" 2,4+1,8+2,4-0,9</t>
  </si>
  <si>
    <t>"mč.102" (2,5+1,8)*2-1,8-0,9-0,8+0,4*2</t>
  </si>
  <si>
    <t>"mč.106" (4,95+2,6)*2-1,8-0,9-0,6</t>
  </si>
  <si>
    <t>301</t>
  </si>
  <si>
    <t>597612711</t>
  </si>
  <si>
    <t>sokl keramický - dle typu dlažby</t>
  </si>
  <si>
    <t>-817598649</t>
  </si>
  <si>
    <t>23,4*1,1</t>
  </si>
  <si>
    <t>302</t>
  </si>
  <si>
    <t>771574473</t>
  </si>
  <si>
    <t>Montáž podlah keramických pro mechanické zatížení lepených cementovým flexibilním lepidlem přes 2 do 4 ks/m2</t>
  </si>
  <si>
    <t>818500703</t>
  </si>
  <si>
    <t>303</t>
  </si>
  <si>
    <t>597611691</t>
  </si>
  <si>
    <t>dlažba keramická 600x600 mm - výběr dle investora</t>
  </si>
  <si>
    <t>115436433</t>
  </si>
  <si>
    <t>21,5*1,15</t>
  </si>
  <si>
    <t>304</t>
  </si>
  <si>
    <t>771574476</t>
  </si>
  <si>
    <t>Montáž podlah keramických pro mechanické zatížení lepených cementovým flexibilním lepidlem přes 9 do 12 ks/m2</t>
  </si>
  <si>
    <t>-730464493</t>
  </si>
  <si>
    <t>305</t>
  </si>
  <si>
    <t>597614335</t>
  </si>
  <si>
    <t>dlažba keramická 300x300 mm - výběr dle investora</t>
  </si>
  <si>
    <t>-1246113519</t>
  </si>
  <si>
    <t>"P6" 20,3*1,1</t>
  </si>
  <si>
    <t>306</t>
  </si>
  <si>
    <t>597614336</t>
  </si>
  <si>
    <t>dlažba keramická protiskluzná 300x300 mm R10 - výběr dle investora</t>
  </si>
  <si>
    <t>-1315139630</t>
  </si>
  <si>
    <t>"P7" 51,5*1,1</t>
  </si>
  <si>
    <t>307</t>
  </si>
  <si>
    <t>771591112</t>
  </si>
  <si>
    <t>Izolace pod dlažbu nátěrem nebo stěrkou ve dvou vrstvách</t>
  </si>
  <si>
    <t>-738738815</t>
  </si>
  <si>
    <t>308</t>
  </si>
  <si>
    <t>771591264</t>
  </si>
  <si>
    <t>Izolace těsnícími pásy mezi podlahou a stěnou</t>
  </si>
  <si>
    <t>1561634046</t>
  </si>
  <si>
    <t>309</t>
  </si>
  <si>
    <t>771591115</t>
  </si>
  <si>
    <t>Podlahy spárování silikonem</t>
  </si>
  <si>
    <t>-370237870</t>
  </si>
  <si>
    <t>310</t>
  </si>
  <si>
    <t>998771111</t>
  </si>
  <si>
    <t>Přesun hmot tonážní pro podlahy z dlaždic s omezením mechanizace v objektech v do 6 m</t>
  </si>
  <si>
    <t>-2077398651</t>
  </si>
  <si>
    <t>776</t>
  </si>
  <si>
    <t>Podlahy povlakové</t>
  </si>
  <si>
    <t>311</t>
  </si>
  <si>
    <t>776201811</t>
  </si>
  <si>
    <t>Demontáž lepených povlakových podlah bez podložky ručně</t>
  </si>
  <si>
    <t>-1864312501</t>
  </si>
  <si>
    <t>"P2" 2,8+9,4</t>
  </si>
  <si>
    <t>312</t>
  </si>
  <si>
    <t>776111311</t>
  </si>
  <si>
    <t>Vysátí podkladu povlakových podlah</t>
  </si>
  <si>
    <t>-731614769</t>
  </si>
  <si>
    <t>313</t>
  </si>
  <si>
    <t>776121311</t>
  </si>
  <si>
    <t>Vodou ředitelná penetrace savého podkladu povlakových podlah</t>
  </si>
  <si>
    <t>-862412731</t>
  </si>
  <si>
    <t>314</t>
  </si>
  <si>
    <t>776141122</t>
  </si>
  <si>
    <t>Stěrka podlahová nivelační pro vyrovnání podkladu povlakových podlah pevnosti 30 MPa tl přes 3 do 5 mm</t>
  </si>
  <si>
    <t>-55835602</t>
  </si>
  <si>
    <t>315</t>
  </si>
  <si>
    <t>776221111</t>
  </si>
  <si>
    <t>Lepení pásů z PVC standardním lepidlem</t>
  </si>
  <si>
    <t>-1072047951</t>
  </si>
  <si>
    <t>316</t>
  </si>
  <si>
    <t>284122851</t>
  </si>
  <si>
    <t>podlahovina PVC - výběr dle investora</t>
  </si>
  <si>
    <t>-751205357</t>
  </si>
  <si>
    <t>12,1*1,05</t>
  </si>
  <si>
    <t>317</t>
  </si>
  <si>
    <t>776421111</t>
  </si>
  <si>
    <t>Montáž obvodových lišt lepením</t>
  </si>
  <si>
    <t>1850133565</t>
  </si>
  <si>
    <t>"mč.103" (6,6+1,8)*2-0,8-0,9-0,9+0,25+0,25</t>
  </si>
  <si>
    <t>318</t>
  </si>
  <si>
    <t>284110081</t>
  </si>
  <si>
    <t>lišta soklová - výběr dle investora</t>
  </si>
  <si>
    <t>-1025551378</t>
  </si>
  <si>
    <t>14,7*1,1</t>
  </si>
  <si>
    <t>319</t>
  </si>
  <si>
    <t>998776111</t>
  </si>
  <si>
    <t>Přesun hmot tonážní pro podlahy povlakové s omezením mechanizace v objektech v do 6 m</t>
  </si>
  <si>
    <t>-1708796311</t>
  </si>
  <si>
    <t>781</t>
  </si>
  <si>
    <t>Dokončovací práce - obklady</t>
  </si>
  <si>
    <t>320</t>
  </si>
  <si>
    <t>781111011</t>
  </si>
  <si>
    <t>Ometení (oprášení) stěny při přípravě podkladu</t>
  </si>
  <si>
    <t>-1549811954</t>
  </si>
  <si>
    <t>321</t>
  </si>
  <si>
    <t>781121011</t>
  </si>
  <si>
    <t>Nátěr penetrační na stěnu</t>
  </si>
  <si>
    <t>-774769210</t>
  </si>
  <si>
    <t>322</t>
  </si>
  <si>
    <t>781131112</t>
  </si>
  <si>
    <t>Izolace pod obklad nátěrem nebo stěrkou ve dvou vrstvách</t>
  </si>
  <si>
    <t>211570840</t>
  </si>
  <si>
    <t>"předpoklad" 237,0*0,2</t>
  </si>
  <si>
    <t>323</t>
  </si>
  <si>
    <t>7811313.1</t>
  </si>
  <si>
    <t>Izolace pod obklad - příplatek za systémové těsnící pásy pro trvale pružné utěsnění stykových a rohových spár</t>
  </si>
  <si>
    <t>-2123408131</t>
  </si>
  <si>
    <t>324</t>
  </si>
  <si>
    <t>781472213</t>
  </si>
  <si>
    <t>Montáž obkladů keramických hladkých lepených cementovým flexibilním lepidlem přes 2 do 4 ks/m2</t>
  </si>
  <si>
    <t>-496530935</t>
  </si>
  <si>
    <t>"mč.107" (3,45+3,1)*2*2,0+(3,0+3,1)*2*2,0-1,8+0,6*2+0,75*2-0,5</t>
  </si>
  <si>
    <t>325</t>
  </si>
  <si>
    <t>597610396</t>
  </si>
  <si>
    <t>obklad keramický do holičství - výběr dle investora</t>
  </si>
  <si>
    <t>1062680758</t>
  </si>
  <si>
    <t>51,0*1,15</t>
  </si>
  <si>
    <t>326</t>
  </si>
  <si>
    <t>781472216</t>
  </si>
  <si>
    <t>Montáž obkladů keramických hladkých lepených cementovým flexibilním lepidlem přes 9 do 12 ks/m2</t>
  </si>
  <si>
    <t>-122525537</t>
  </si>
  <si>
    <t>"mč.103" (1,9+0,75)*0,6</t>
  </si>
  <si>
    <t>"mč.104" (1,45+1,95)*2*2,0-1,4*2+0,6*2</t>
  </si>
  <si>
    <t>"mč.105" (1,35+0,95)*2*2,0-1,4</t>
  </si>
  <si>
    <t>"mč.108" (1,4+0,9)*2*1,5-0,9</t>
  </si>
  <si>
    <t>"mč.109" (1,1+0,95)*2*2,0*4+(4,1+1,5)*2*2,0-1,4*9</t>
  </si>
  <si>
    <t>"mč.110" (0,9+1,95)*2*1,5-0,9</t>
  </si>
  <si>
    <t>"mč.111" (2,4+1,8)*2*2,0-1,6</t>
  </si>
  <si>
    <t>"mč.112" (5,35+2,05)*2*2,0-1,4</t>
  </si>
  <si>
    <t>"mč.113" (2,3+2,4+2,3)*2,0-1,2-1,6-1,4*2</t>
  </si>
  <si>
    <t>"mč.114" (2,25+2,45)*2*2,0+(1,35+0,95)*2*2,0+(1,0+0,95)*2*2,0-1,4*5+0,36</t>
  </si>
  <si>
    <t>"mč.115" (3,5+2,55)*2*2,0+(1,3+0,9)*2*2,0-1,4*4</t>
  </si>
  <si>
    <t>327</t>
  </si>
  <si>
    <t>597610395</t>
  </si>
  <si>
    <t>obklad keramický - výběr dle investora</t>
  </si>
  <si>
    <t>358259920</t>
  </si>
  <si>
    <t>186,0*1,1</t>
  </si>
  <si>
    <t>328</t>
  </si>
  <si>
    <t>781472291</t>
  </si>
  <si>
    <t>Příplatek k montáži obkladů keramických lepených cementovým flexibilním lepidlem za plochu do 10 m2</t>
  </si>
  <si>
    <t>-1899768411</t>
  </si>
  <si>
    <t>329</t>
  </si>
  <si>
    <t>7814941.1</t>
  </si>
  <si>
    <t xml:space="preserve">Příplatek k montáži obkladů vnitřních keramických za rohové, ukončující, vanové a dilatační profily lepené flexibilním lepidlem </t>
  </si>
  <si>
    <t>1067853373</t>
  </si>
  <si>
    <t>51,0+186,0</t>
  </si>
  <si>
    <t>330</t>
  </si>
  <si>
    <t>781495115</t>
  </si>
  <si>
    <t>Spárování vnitřních obkladů silikonem</t>
  </si>
  <si>
    <t>-1403982969</t>
  </si>
  <si>
    <t>331</t>
  </si>
  <si>
    <t>998781111</t>
  </si>
  <si>
    <t>Přesun hmot tonážní pro obklady keramické s omezením mechanizace v objektech v do 6 m</t>
  </si>
  <si>
    <t>-1852934491</t>
  </si>
  <si>
    <t>783</t>
  </si>
  <si>
    <t>Dokončovací práce - nátěry</t>
  </si>
  <si>
    <t>332</t>
  </si>
  <si>
    <t>783301313</t>
  </si>
  <si>
    <t>Odmaštění zámečnických konstrukcí ředidlovým odmašťovačem</t>
  </si>
  <si>
    <t>1432630474</t>
  </si>
  <si>
    <t>"zárubně" 20,0</t>
  </si>
  <si>
    <t>333</t>
  </si>
  <si>
    <t>783314201</t>
  </si>
  <si>
    <t>Základní antikorozní jednonásobný syntetický standardní nátěr zámečnických konstrukcí</t>
  </si>
  <si>
    <t>-1856090543</t>
  </si>
  <si>
    <t>334</t>
  </si>
  <si>
    <t>783315101</t>
  </si>
  <si>
    <t>Mezinátěr jednonásobný syntetický standardní zámečnických konstrukcí</t>
  </si>
  <si>
    <t>1655260231</t>
  </si>
  <si>
    <t>335</t>
  </si>
  <si>
    <t>783317101</t>
  </si>
  <si>
    <t>Krycí jednonásobný syntetický standardní nátěr zámečnických konstrukcí</t>
  </si>
  <si>
    <t>1439797002</t>
  </si>
  <si>
    <t>336</t>
  </si>
  <si>
    <t>783801231</t>
  </si>
  <si>
    <t>Očištění 1x nátěrem biocidním přípravkem a okartáčováním omítek členitosti 1 a 2</t>
  </si>
  <si>
    <t>1079324475</t>
  </si>
  <si>
    <t>337</t>
  </si>
  <si>
    <t>783801503</t>
  </si>
  <si>
    <t xml:space="preserve">Omytí omítek tlakovou vodou </t>
  </si>
  <si>
    <t>254016588</t>
  </si>
  <si>
    <t>338</t>
  </si>
  <si>
    <t>783823133</t>
  </si>
  <si>
    <t>Penetrační silikátový nátěr hladkých, tenkovrstvých zrnitých nebo štukových omítek</t>
  </si>
  <si>
    <t>-162998989</t>
  </si>
  <si>
    <t>"atiková zeď - K12,K13" 10,0</t>
  </si>
  <si>
    <t>339</t>
  </si>
  <si>
    <t>783827123</t>
  </si>
  <si>
    <t>Krycí jednonásobný silikátový nátěr omítek stupně členitosti 1 a 2</t>
  </si>
  <si>
    <t>937740646</t>
  </si>
  <si>
    <t>340</t>
  </si>
  <si>
    <t>783827129</t>
  </si>
  <si>
    <t>Příplatek k cenám jednonásobného nátěru omítek stupně členitosti 1 a 2 za biocidní přísadu</t>
  </si>
  <si>
    <t>340810406</t>
  </si>
  <si>
    <t>341</t>
  </si>
  <si>
    <t>783823183</t>
  </si>
  <si>
    <t>Penetrační silikátový nátěr omítek stupně členitosti 5</t>
  </si>
  <si>
    <t>-340318991</t>
  </si>
  <si>
    <t>342</t>
  </si>
  <si>
    <t>783827183</t>
  </si>
  <si>
    <t>Krycí jednonásobný silikátový nátěr omítek stupně členitosti 5</t>
  </si>
  <si>
    <t>-87712843</t>
  </si>
  <si>
    <t>343</t>
  </si>
  <si>
    <t>783827189</t>
  </si>
  <si>
    <t>Příplatek k cenám jednonásobného nátěru omítek stupně členitosti 5 za biocidní přísadu</t>
  </si>
  <si>
    <t>1678971084</t>
  </si>
  <si>
    <t>784</t>
  </si>
  <si>
    <t>Dokončovací práce - malby a tapety</t>
  </si>
  <si>
    <t>344</t>
  </si>
  <si>
    <t>784131013</t>
  </si>
  <si>
    <t>Odstranění lepených tapet s makulaturou ze stěn v do 3,80 m</t>
  </si>
  <si>
    <t>1418591723</t>
  </si>
  <si>
    <t>"chodba" 7,4</t>
  </si>
  <si>
    <t>"čekárna" 13,2</t>
  </si>
  <si>
    <t>"kadeřnictví" 9,4</t>
  </si>
  <si>
    <t>345</t>
  </si>
  <si>
    <t>784111001</t>
  </si>
  <si>
    <t>Oprášení (ometení ) podkladu v místnostech v do 3,80 m</t>
  </si>
  <si>
    <t>-707379479</t>
  </si>
  <si>
    <t>346</t>
  </si>
  <si>
    <t>784181102</t>
  </si>
  <si>
    <t>Základní akrylátová jednonásobná pigmentovaná penetrace podkladu v místnostech v do 3,80 m</t>
  </si>
  <si>
    <t>-1045169410</t>
  </si>
  <si>
    <t>"mč.101" (2,4+1,8)*2*2,2+4,3</t>
  </si>
  <si>
    <t>"mč.102" (2,45+1,8)*2*2,2+5,1</t>
  </si>
  <si>
    <t>"mč.103" (6,6+1,8)*2*2,2+12,1</t>
  </si>
  <si>
    <t>"mč.104" (1,45+1,95)*2*0,4+3,2</t>
  </si>
  <si>
    <t>"mč.105" (1,45+0,95)*2*0,4+1,4</t>
  </si>
  <si>
    <t>"mč.106" (4,95+2,6)*3,35+0,8*2+10,9</t>
  </si>
  <si>
    <t>"mč.107" (3,45+3,1)*2*0,7+(3,0+3,1)*2*0,7+0,6*2+1,0*2</t>
  </si>
  <si>
    <t>"mč.108" (1,4+0,9)*2*1,85+1,3</t>
  </si>
  <si>
    <t>"mč.109" (1,2+0,95)*2*0,1*4+(4,1+1,5)*2*1,35+11,2</t>
  </si>
  <si>
    <t>"mč.110" (0,9+1,95)*2*1,35+1,8</t>
  </si>
  <si>
    <t>"mč.111" (2,4+1,8)*2*0,5+4,3</t>
  </si>
  <si>
    <t>"mč.112" (5,35+2,05)*2*1,35+8,6</t>
  </si>
  <si>
    <t>"mč.113" (2,3+2,4)*2*2,5</t>
  </si>
  <si>
    <t>"mč.114" (2,25+2,45)*2*0,5+(1,35+0,95)*2*0,4+(1,0+0,95)*2*0,5+5,6+6,902</t>
  </si>
  <si>
    <t>"mč.115" (3,5+2,55)*2*0,4+(1,3+0,9)*2*0,4+10,9</t>
  </si>
  <si>
    <t>347</t>
  </si>
  <si>
    <t>784211101</t>
  </si>
  <si>
    <t>Dvojnásobné bílé malby ze směsí za mokra výborně oděruvzdorných v místnostech v do 3,80 m</t>
  </si>
  <si>
    <t>-66283511</t>
  </si>
  <si>
    <t>Poznámka k položce:_x000D_
Omyvatelná barva.</t>
  </si>
  <si>
    <t>002 - Profese TZB</t>
  </si>
  <si>
    <t xml:space="preserve">    721 - Zdravotechnika </t>
  </si>
  <si>
    <t xml:space="preserve">    731 - Ústřední vytápění </t>
  </si>
  <si>
    <t xml:space="preserve">    741 - Elektroinstalace - silnoproud</t>
  </si>
  <si>
    <t xml:space="preserve">    742 - Elektroinstalace - slaboproud</t>
  </si>
  <si>
    <t xml:space="preserve">    751 - Vzduchotechnika</t>
  </si>
  <si>
    <t>721</t>
  </si>
  <si>
    <t xml:space="preserve">Zdravotechnika </t>
  </si>
  <si>
    <t>721000010</t>
  </si>
  <si>
    <t>Zdravotechnické instalace  /viz. samostatný rozpočet - zadání/</t>
  </si>
  <si>
    <t>-909967993</t>
  </si>
  <si>
    <t>731</t>
  </si>
  <si>
    <t xml:space="preserve">Ústřední vytápění </t>
  </si>
  <si>
    <t>731000010</t>
  </si>
  <si>
    <t>Ústřední vytápění /viz. samostatný rozpočet - zadání/</t>
  </si>
  <si>
    <t>2080942655</t>
  </si>
  <si>
    <t>741</t>
  </si>
  <si>
    <t>Elektroinstalace - silnoproud</t>
  </si>
  <si>
    <t>741000010</t>
  </si>
  <si>
    <t>Silnoproudé rozvody a osvětlení  /viz. samostatný rozpočet - zadání/</t>
  </si>
  <si>
    <t>1505800690</t>
  </si>
  <si>
    <t>742</t>
  </si>
  <si>
    <t>Elektroinstalace - slaboproud</t>
  </si>
  <si>
    <t>742000010</t>
  </si>
  <si>
    <t>Elektronické komunikace a další  /viz. samostatný rozpočet - zadání/</t>
  </si>
  <si>
    <t>-2122541547</t>
  </si>
  <si>
    <t>751</t>
  </si>
  <si>
    <t>Vzduchotechnika</t>
  </si>
  <si>
    <t>751000010</t>
  </si>
  <si>
    <t>Vzduchotechnika /viz. samostatný rozpočet - zadání/</t>
  </si>
  <si>
    <t>1989969419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</si>
</sst>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horizontal="right"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240" t="s">
        <v>5</v>
      </c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24" t="s">
        <v>14</v>
      </c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R5" s="20"/>
      <c r="BE5" s="221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26" t="s">
        <v>17</v>
      </c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R6" s="20"/>
      <c r="BE6" s="222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2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22"/>
      <c r="BS8" s="17" t="s">
        <v>6</v>
      </c>
    </row>
    <row r="9" spans="1:74" ht="14.45" customHeight="1">
      <c r="B9" s="20"/>
      <c r="AR9" s="20"/>
      <c r="BE9" s="222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22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22"/>
      <c r="BS11" s="17" t="s">
        <v>6</v>
      </c>
    </row>
    <row r="12" spans="1:74" ht="6.95" customHeight="1">
      <c r="B12" s="20"/>
      <c r="AR12" s="20"/>
      <c r="BE12" s="222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22"/>
      <c r="BS13" s="17" t="s">
        <v>6</v>
      </c>
    </row>
    <row r="14" spans="1:74" ht="12.75">
      <c r="B14" s="20"/>
      <c r="E14" s="227" t="s">
        <v>29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H14" s="228"/>
      <c r="AI14" s="228"/>
      <c r="AJ14" s="228"/>
      <c r="AK14" s="27" t="s">
        <v>27</v>
      </c>
      <c r="AN14" s="29" t="s">
        <v>29</v>
      </c>
      <c r="AR14" s="20"/>
      <c r="BE14" s="222"/>
      <c r="BS14" s="17" t="s">
        <v>6</v>
      </c>
    </row>
    <row r="15" spans="1:74" ht="6.95" customHeight="1">
      <c r="B15" s="20"/>
      <c r="AR15" s="20"/>
      <c r="BE15" s="222"/>
      <c r="BS15" s="17" t="s">
        <v>3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22"/>
      <c r="BS16" s="17" t="s">
        <v>3</v>
      </c>
    </row>
    <row r="17" spans="2:7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22"/>
      <c r="BS17" s="17" t="s">
        <v>32</v>
      </c>
    </row>
    <row r="18" spans="2:71" ht="6.95" customHeight="1">
      <c r="B18" s="20"/>
      <c r="AR18" s="20"/>
      <c r="BE18" s="222"/>
      <c r="BS18" s="17" t="s">
        <v>6</v>
      </c>
    </row>
    <row r="19" spans="2:7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22"/>
      <c r="BS19" s="17" t="s">
        <v>6</v>
      </c>
    </row>
    <row r="20" spans="2:71" ht="18.399999999999999" customHeight="1">
      <c r="B20" s="20"/>
      <c r="E20" s="25" t="s">
        <v>34</v>
      </c>
      <c r="AK20" s="27" t="s">
        <v>27</v>
      </c>
      <c r="AN20" s="25" t="s">
        <v>1</v>
      </c>
      <c r="AR20" s="20"/>
      <c r="BE20" s="222"/>
      <c r="BS20" s="17" t="s">
        <v>32</v>
      </c>
    </row>
    <row r="21" spans="2:71" ht="6.95" customHeight="1">
      <c r="B21" s="20"/>
      <c r="AR21" s="20"/>
      <c r="BE21" s="222"/>
    </row>
    <row r="22" spans="2:71" ht="12" customHeight="1">
      <c r="B22" s="20"/>
      <c r="D22" s="27" t="s">
        <v>35</v>
      </c>
      <c r="AR22" s="20"/>
      <c r="BE22" s="222"/>
    </row>
    <row r="23" spans="2:71" ht="16.5" customHeight="1">
      <c r="B23" s="20"/>
      <c r="E23" s="229" t="s">
        <v>1</v>
      </c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29"/>
      <c r="AR23" s="20"/>
      <c r="BE23" s="222"/>
    </row>
    <row r="24" spans="2:71" ht="6.95" customHeight="1">
      <c r="B24" s="20"/>
      <c r="AR24" s="20"/>
      <c r="BE24" s="222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2"/>
    </row>
    <row r="26" spans="2:71" s="1" customFormat="1" ht="25.9" customHeight="1">
      <c r="B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0">
        <f>ROUND(AG94,2)</f>
        <v>0</v>
      </c>
      <c r="AL26" s="231"/>
      <c r="AM26" s="231"/>
      <c r="AN26" s="231"/>
      <c r="AO26" s="231"/>
      <c r="AR26" s="32"/>
      <c r="BE26" s="222"/>
    </row>
    <row r="27" spans="2:71" s="1" customFormat="1" ht="6.95" customHeight="1">
      <c r="B27" s="32"/>
      <c r="AR27" s="32"/>
      <c r="BE27" s="222"/>
    </row>
    <row r="28" spans="2:71" s="1" customFormat="1" ht="12.75">
      <c r="B28" s="32"/>
      <c r="L28" s="232" t="s">
        <v>37</v>
      </c>
      <c r="M28" s="232"/>
      <c r="N28" s="232"/>
      <c r="O28" s="232"/>
      <c r="P28" s="232"/>
      <c r="W28" s="232" t="s">
        <v>38</v>
      </c>
      <c r="X28" s="232"/>
      <c r="Y28" s="232"/>
      <c r="Z28" s="232"/>
      <c r="AA28" s="232"/>
      <c r="AB28" s="232"/>
      <c r="AC28" s="232"/>
      <c r="AD28" s="232"/>
      <c r="AE28" s="232"/>
      <c r="AK28" s="232" t="s">
        <v>39</v>
      </c>
      <c r="AL28" s="232"/>
      <c r="AM28" s="232"/>
      <c r="AN28" s="232"/>
      <c r="AO28" s="232"/>
      <c r="AR28" s="32"/>
      <c r="BE28" s="222"/>
    </row>
    <row r="29" spans="2:71" s="2" customFormat="1" ht="14.45" customHeight="1">
      <c r="B29" s="36"/>
      <c r="D29" s="27" t="s">
        <v>40</v>
      </c>
      <c r="F29" s="27" t="s">
        <v>41</v>
      </c>
      <c r="L29" s="235">
        <v>0.21</v>
      </c>
      <c r="M29" s="234"/>
      <c r="N29" s="234"/>
      <c r="O29" s="234"/>
      <c r="P29" s="234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K29" s="233">
        <f>ROUND(AV94, 2)</f>
        <v>0</v>
      </c>
      <c r="AL29" s="234"/>
      <c r="AM29" s="234"/>
      <c r="AN29" s="234"/>
      <c r="AO29" s="234"/>
      <c r="AR29" s="36"/>
      <c r="BE29" s="223"/>
    </row>
    <row r="30" spans="2:71" s="2" customFormat="1" ht="14.45" customHeight="1">
      <c r="B30" s="36"/>
      <c r="F30" s="27" t="s">
        <v>42</v>
      </c>
      <c r="L30" s="235">
        <v>0.12</v>
      </c>
      <c r="M30" s="234"/>
      <c r="N30" s="234"/>
      <c r="O30" s="234"/>
      <c r="P30" s="234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K30" s="233">
        <f>ROUND(AW94, 2)</f>
        <v>0</v>
      </c>
      <c r="AL30" s="234"/>
      <c r="AM30" s="234"/>
      <c r="AN30" s="234"/>
      <c r="AO30" s="234"/>
      <c r="AR30" s="36"/>
      <c r="BE30" s="223"/>
    </row>
    <row r="31" spans="2:71" s="2" customFormat="1" ht="14.45" hidden="1" customHeight="1">
      <c r="B31" s="36"/>
      <c r="F31" s="27" t="s">
        <v>43</v>
      </c>
      <c r="L31" s="235">
        <v>0.21</v>
      </c>
      <c r="M31" s="234"/>
      <c r="N31" s="234"/>
      <c r="O31" s="234"/>
      <c r="P31" s="234"/>
      <c r="W31" s="233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K31" s="233">
        <v>0</v>
      </c>
      <c r="AL31" s="234"/>
      <c r="AM31" s="234"/>
      <c r="AN31" s="234"/>
      <c r="AO31" s="234"/>
      <c r="AR31" s="36"/>
      <c r="BE31" s="223"/>
    </row>
    <row r="32" spans="2:71" s="2" customFormat="1" ht="14.45" hidden="1" customHeight="1">
      <c r="B32" s="36"/>
      <c r="F32" s="27" t="s">
        <v>44</v>
      </c>
      <c r="L32" s="235">
        <v>0.12</v>
      </c>
      <c r="M32" s="234"/>
      <c r="N32" s="234"/>
      <c r="O32" s="234"/>
      <c r="P32" s="234"/>
      <c r="W32" s="233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K32" s="233">
        <v>0</v>
      </c>
      <c r="AL32" s="234"/>
      <c r="AM32" s="234"/>
      <c r="AN32" s="234"/>
      <c r="AO32" s="234"/>
      <c r="AR32" s="36"/>
      <c r="BE32" s="223"/>
    </row>
    <row r="33" spans="2:57" s="2" customFormat="1" ht="14.45" hidden="1" customHeight="1">
      <c r="B33" s="36"/>
      <c r="F33" s="27" t="s">
        <v>45</v>
      </c>
      <c r="L33" s="235">
        <v>0</v>
      </c>
      <c r="M33" s="234"/>
      <c r="N33" s="234"/>
      <c r="O33" s="234"/>
      <c r="P33" s="234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K33" s="233">
        <v>0</v>
      </c>
      <c r="AL33" s="234"/>
      <c r="AM33" s="234"/>
      <c r="AN33" s="234"/>
      <c r="AO33" s="234"/>
      <c r="AR33" s="36"/>
      <c r="BE33" s="223"/>
    </row>
    <row r="34" spans="2:57" s="1" customFormat="1" ht="6.95" customHeight="1">
      <c r="B34" s="32"/>
      <c r="AR34" s="32"/>
      <c r="BE34" s="222"/>
    </row>
    <row r="35" spans="2:57" s="1" customFormat="1" ht="25.9" customHeight="1">
      <c r="B35" s="32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239" t="s">
        <v>48</v>
      </c>
      <c r="Y35" s="237"/>
      <c r="Z35" s="237"/>
      <c r="AA35" s="237"/>
      <c r="AB35" s="237"/>
      <c r="AC35" s="39"/>
      <c r="AD35" s="39"/>
      <c r="AE35" s="39"/>
      <c r="AF35" s="39"/>
      <c r="AG35" s="39"/>
      <c r="AH35" s="39"/>
      <c r="AI35" s="39"/>
      <c r="AJ35" s="39"/>
      <c r="AK35" s="236">
        <f>SUM(AK26:AK33)</f>
        <v>0</v>
      </c>
      <c r="AL35" s="237"/>
      <c r="AM35" s="237"/>
      <c r="AN35" s="237"/>
      <c r="AO35" s="238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49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50</v>
      </c>
      <c r="AI49" s="42"/>
      <c r="AJ49" s="42"/>
      <c r="AK49" s="42"/>
      <c r="AL49" s="42"/>
      <c r="AM49" s="42"/>
      <c r="AN49" s="42"/>
      <c r="AO49" s="42"/>
      <c r="AR49" s="32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2"/>
      <c r="D60" s="43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51</v>
      </c>
      <c r="AI60" s="34"/>
      <c r="AJ60" s="34"/>
      <c r="AK60" s="34"/>
      <c r="AL60" s="34"/>
      <c r="AM60" s="43" t="s">
        <v>52</v>
      </c>
      <c r="AN60" s="34"/>
      <c r="AO60" s="34"/>
      <c r="AR60" s="32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2"/>
      <c r="D64" s="41" t="s">
        <v>53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54</v>
      </c>
      <c r="AI64" s="42"/>
      <c r="AJ64" s="42"/>
      <c r="AK64" s="42"/>
      <c r="AL64" s="42"/>
      <c r="AM64" s="42"/>
      <c r="AN64" s="42"/>
      <c r="AO64" s="42"/>
      <c r="AR64" s="32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2"/>
      <c r="D75" s="43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51</v>
      </c>
      <c r="AI75" s="34"/>
      <c r="AJ75" s="34"/>
      <c r="AK75" s="34"/>
      <c r="AL75" s="34"/>
      <c r="AM75" s="43" t="s">
        <v>52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55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25-003</v>
      </c>
      <c r="AR84" s="48"/>
    </row>
    <row r="85" spans="1:91" s="4" customFormat="1" ht="36.950000000000003" customHeight="1">
      <c r="B85" s="49"/>
      <c r="C85" s="50" t="s">
        <v>16</v>
      </c>
      <c r="L85" s="198" t="str">
        <f>K6</f>
        <v>Stavební úpravy holičství + přístavba, Masarykovo náměstí č.p. 1340, Přelouč</v>
      </c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199"/>
      <c r="AH85" s="199"/>
      <c r="AI85" s="199"/>
      <c r="AJ85" s="199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Přelouč</v>
      </c>
      <c r="AI87" s="27" t="s">
        <v>22</v>
      </c>
      <c r="AM87" s="200" t="str">
        <f>IF(AN8= "","",AN8)</f>
        <v>27. 1. 2025</v>
      </c>
      <c r="AN87" s="200"/>
      <c r="AR87" s="32"/>
    </row>
    <row r="88" spans="1:91" s="1" customFormat="1" ht="6.95" customHeight="1">
      <c r="B88" s="32"/>
      <c r="AR88" s="32"/>
    </row>
    <row r="89" spans="1:91" s="1" customFormat="1" ht="25.7" customHeight="1">
      <c r="B89" s="32"/>
      <c r="C89" s="27" t="s">
        <v>24</v>
      </c>
      <c r="L89" s="3" t="str">
        <f>IF(E11= "","",E11)</f>
        <v>Město Přelouč</v>
      </c>
      <c r="AI89" s="27" t="s">
        <v>30</v>
      </c>
      <c r="AM89" s="201" t="str">
        <f>IF(E17="","",E17)</f>
        <v>Ing. Vítězslav Vomočil, Pardubice</v>
      </c>
      <c r="AN89" s="202"/>
      <c r="AO89" s="202"/>
      <c r="AP89" s="202"/>
      <c r="AR89" s="32"/>
      <c r="AS89" s="203" t="s">
        <v>56</v>
      </c>
      <c r="AT89" s="204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33</v>
      </c>
      <c r="AM90" s="201" t="str">
        <f>IF(E20="","",E20)</f>
        <v>A.Vojtěch - rozpočty staveb</v>
      </c>
      <c r="AN90" s="202"/>
      <c r="AO90" s="202"/>
      <c r="AP90" s="202"/>
      <c r="AR90" s="32"/>
      <c r="AS90" s="205"/>
      <c r="AT90" s="206"/>
      <c r="BD90" s="56"/>
    </row>
    <row r="91" spans="1:91" s="1" customFormat="1" ht="10.9" customHeight="1">
      <c r="B91" s="32"/>
      <c r="AR91" s="32"/>
      <c r="AS91" s="205"/>
      <c r="AT91" s="206"/>
      <c r="BD91" s="56"/>
    </row>
    <row r="92" spans="1:91" s="1" customFormat="1" ht="29.25" customHeight="1">
      <c r="B92" s="32"/>
      <c r="C92" s="207" t="s">
        <v>57</v>
      </c>
      <c r="D92" s="208"/>
      <c r="E92" s="208"/>
      <c r="F92" s="208"/>
      <c r="G92" s="208"/>
      <c r="H92" s="57"/>
      <c r="I92" s="210" t="s">
        <v>58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09" t="s">
        <v>59</v>
      </c>
      <c r="AH92" s="208"/>
      <c r="AI92" s="208"/>
      <c r="AJ92" s="208"/>
      <c r="AK92" s="208"/>
      <c r="AL92" s="208"/>
      <c r="AM92" s="208"/>
      <c r="AN92" s="210" t="s">
        <v>60</v>
      </c>
      <c r="AO92" s="208"/>
      <c r="AP92" s="211"/>
      <c r="AQ92" s="58" t="s">
        <v>61</v>
      </c>
      <c r="AR92" s="32"/>
      <c r="AS92" s="59" t="s">
        <v>62</v>
      </c>
      <c r="AT92" s="60" t="s">
        <v>63</v>
      </c>
      <c r="AU92" s="60" t="s">
        <v>64</v>
      </c>
      <c r="AV92" s="60" t="s">
        <v>65</v>
      </c>
      <c r="AW92" s="60" t="s">
        <v>66</v>
      </c>
      <c r="AX92" s="60" t="s">
        <v>67</v>
      </c>
      <c r="AY92" s="60" t="s">
        <v>68</v>
      </c>
      <c r="AZ92" s="60" t="s">
        <v>69</v>
      </c>
      <c r="BA92" s="60" t="s">
        <v>70</v>
      </c>
      <c r="BB92" s="60" t="s">
        <v>71</v>
      </c>
      <c r="BC92" s="60" t="s">
        <v>72</v>
      </c>
      <c r="BD92" s="61" t="s">
        <v>73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74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19">
        <f>ROUND(AG95+AG96,2)</f>
        <v>0</v>
      </c>
      <c r="AH94" s="219"/>
      <c r="AI94" s="219"/>
      <c r="AJ94" s="219"/>
      <c r="AK94" s="219"/>
      <c r="AL94" s="219"/>
      <c r="AM94" s="219"/>
      <c r="AN94" s="220">
        <f>SUM(AG94,AT94)</f>
        <v>0</v>
      </c>
      <c r="AO94" s="220"/>
      <c r="AP94" s="220"/>
      <c r="AQ94" s="67" t="s">
        <v>1</v>
      </c>
      <c r="AR94" s="63"/>
      <c r="AS94" s="68">
        <f>ROUND(AS95+AS96,2)</f>
        <v>0</v>
      </c>
      <c r="AT94" s="69">
        <f>ROUND(SUM(AV94:AW94),2)</f>
        <v>0</v>
      </c>
      <c r="AU94" s="70">
        <f>ROUND(AU95+AU96,5)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ROUND(AZ95+AZ96,2)</f>
        <v>0</v>
      </c>
      <c r="BA94" s="69">
        <f>ROUND(BA95+BA96,2)</f>
        <v>0</v>
      </c>
      <c r="BB94" s="69">
        <f>ROUND(BB95+BB96,2)</f>
        <v>0</v>
      </c>
      <c r="BC94" s="69">
        <f>ROUND(BC95+BC96,2)</f>
        <v>0</v>
      </c>
      <c r="BD94" s="71">
        <f>ROUND(BD95+BD96,2)</f>
        <v>0</v>
      </c>
      <c r="BS94" s="72" t="s">
        <v>75</v>
      </c>
      <c r="BT94" s="72" t="s">
        <v>76</v>
      </c>
      <c r="BU94" s="73" t="s">
        <v>77</v>
      </c>
      <c r="BV94" s="72" t="s">
        <v>78</v>
      </c>
      <c r="BW94" s="72" t="s">
        <v>4</v>
      </c>
      <c r="BX94" s="72" t="s">
        <v>79</v>
      </c>
      <c r="CL94" s="72" t="s">
        <v>1</v>
      </c>
    </row>
    <row r="95" spans="1:91" s="6" customFormat="1" ht="16.5" customHeight="1">
      <c r="A95" s="74" t="s">
        <v>80</v>
      </c>
      <c r="B95" s="75"/>
      <c r="C95" s="76"/>
      <c r="D95" s="214" t="s">
        <v>81</v>
      </c>
      <c r="E95" s="214"/>
      <c r="F95" s="214"/>
      <c r="G95" s="214"/>
      <c r="H95" s="214"/>
      <c r="I95" s="77"/>
      <c r="J95" s="214" t="s">
        <v>82</v>
      </c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2">
        <f>'00 - Vedlejší a ostatní n...'!J30</f>
        <v>0</v>
      </c>
      <c r="AH95" s="213"/>
      <c r="AI95" s="213"/>
      <c r="AJ95" s="213"/>
      <c r="AK95" s="213"/>
      <c r="AL95" s="213"/>
      <c r="AM95" s="213"/>
      <c r="AN95" s="212">
        <f>SUM(AG95,AT95)</f>
        <v>0</v>
      </c>
      <c r="AO95" s="213"/>
      <c r="AP95" s="213"/>
      <c r="AQ95" s="78" t="s">
        <v>83</v>
      </c>
      <c r="AR95" s="75"/>
      <c r="AS95" s="79">
        <v>0</v>
      </c>
      <c r="AT95" s="80">
        <f>ROUND(SUM(AV95:AW95),2)</f>
        <v>0</v>
      </c>
      <c r="AU95" s="81">
        <f>'00 - Vedlejší a ostatní n...'!P121</f>
        <v>0</v>
      </c>
      <c r="AV95" s="80">
        <f>'00 - Vedlejší a ostatní n...'!J33</f>
        <v>0</v>
      </c>
      <c r="AW95" s="80">
        <f>'00 - Vedlejší a ostatní n...'!J34</f>
        <v>0</v>
      </c>
      <c r="AX95" s="80">
        <f>'00 - Vedlejší a ostatní n...'!J35</f>
        <v>0</v>
      </c>
      <c r="AY95" s="80">
        <f>'00 - Vedlejší a ostatní n...'!J36</f>
        <v>0</v>
      </c>
      <c r="AZ95" s="80">
        <f>'00 - Vedlejší a ostatní n...'!F33</f>
        <v>0</v>
      </c>
      <c r="BA95" s="80">
        <f>'00 - Vedlejší a ostatní n...'!F34</f>
        <v>0</v>
      </c>
      <c r="BB95" s="80">
        <f>'00 - Vedlejší a ostatní n...'!F35</f>
        <v>0</v>
      </c>
      <c r="BC95" s="80">
        <f>'00 - Vedlejší a ostatní n...'!F36</f>
        <v>0</v>
      </c>
      <c r="BD95" s="82">
        <f>'00 - Vedlejší a ostatní n...'!F37</f>
        <v>0</v>
      </c>
      <c r="BT95" s="83" t="s">
        <v>84</v>
      </c>
      <c r="BV95" s="83" t="s">
        <v>78</v>
      </c>
      <c r="BW95" s="83" t="s">
        <v>85</v>
      </c>
      <c r="BX95" s="83" t="s">
        <v>4</v>
      </c>
      <c r="CL95" s="83" t="s">
        <v>1</v>
      </c>
      <c r="CM95" s="83" t="s">
        <v>86</v>
      </c>
    </row>
    <row r="96" spans="1:91" s="6" customFormat="1" ht="16.5" customHeight="1">
      <c r="B96" s="75"/>
      <c r="C96" s="76"/>
      <c r="D96" s="214" t="s">
        <v>87</v>
      </c>
      <c r="E96" s="214"/>
      <c r="F96" s="214"/>
      <c r="G96" s="214"/>
      <c r="H96" s="214"/>
      <c r="I96" s="77"/>
      <c r="J96" s="214" t="s">
        <v>88</v>
      </c>
      <c r="K96" s="214"/>
      <c r="L96" s="214"/>
      <c r="M96" s="214"/>
      <c r="N96" s="214"/>
      <c r="O96" s="214"/>
      <c r="P96" s="214"/>
      <c r="Q96" s="214"/>
      <c r="R96" s="214"/>
      <c r="S96" s="214"/>
      <c r="T96" s="214"/>
      <c r="U96" s="214"/>
      <c r="V96" s="214"/>
      <c r="W96" s="214"/>
      <c r="X96" s="214"/>
      <c r="Y96" s="214"/>
      <c r="Z96" s="214"/>
      <c r="AA96" s="214"/>
      <c r="AB96" s="214"/>
      <c r="AC96" s="214"/>
      <c r="AD96" s="214"/>
      <c r="AE96" s="214"/>
      <c r="AF96" s="214"/>
      <c r="AG96" s="215">
        <f>ROUND(SUM(AG97:AG98),2)</f>
        <v>0</v>
      </c>
      <c r="AH96" s="213"/>
      <c r="AI96" s="213"/>
      <c r="AJ96" s="213"/>
      <c r="AK96" s="213"/>
      <c r="AL96" s="213"/>
      <c r="AM96" s="213"/>
      <c r="AN96" s="212">
        <f>SUM(AG96,AT96)</f>
        <v>0</v>
      </c>
      <c r="AO96" s="213"/>
      <c r="AP96" s="213"/>
      <c r="AQ96" s="78" t="s">
        <v>89</v>
      </c>
      <c r="AR96" s="75"/>
      <c r="AS96" s="79">
        <f>ROUND(SUM(AS97:AS98),2)</f>
        <v>0</v>
      </c>
      <c r="AT96" s="80">
        <f>ROUND(SUM(AV96:AW96),2)</f>
        <v>0</v>
      </c>
      <c r="AU96" s="81">
        <f>ROUND(SUM(AU97:AU98),5)</f>
        <v>0</v>
      </c>
      <c r="AV96" s="80">
        <f>ROUND(AZ96*L29,2)</f>
        <v>0</v>
      </c>
      <c r="AW96" s="80">
        <f>ROUND(BA96*L30,2)</f>
        <v>0</v>
      </c>
      <c r="AX96" s="80">
        <f>ROUND(BB96*L29,2)</f>
        <v>0</v>
      </c>
      <c r="AY96" s="80">
        <f>ROUND(BC96*L30,2)</f>
        <v>0</v>
      </c>
      <c r="AZ96" s="80">
        <f>ROUND(SUM(AZ97:AZ98),2)</f>
        <v>0</v>
      </c>
      <c r="BA96" s="80">
        <f>ROUND(SUM(BA97:BA98),2)</f>
        <v>0</v>
      </c>
      <c r="BB96" s="80">
        <f>ROUND(SUM(BB97:BB98),2)</f>
        <v>0</v>
      </c>
      <c r="BC96" s="80">
        <f>ROUND(SUM(BC97:BC98),2)</f>
        <v>0</v>
      </c>
      <c r="BD96" s="82">
        <f>ROUND(SUM(BD97:BD98),2)</f>
        <v>0</v>
      </c>
      <c r="BS96" s="83" t="s">
        <v>75</v>
      </c>
      <c r="BT96" s="83" t="s">
        <v>84</v>
      </c>
      <c r="BU96" s="83" t="s">
        <v>77</v>
      </c>
      <c r="BV96" s="83" t="s">
        <v>78</v>
      </c>
      <c r="BW96" s="83" t="s">
        <v>90</v>
      </c>
      <c r="BX96" s="83" t="s">
        <v>4</v>
      </c>
      <c r="CL96" s="83" t="s">
        <v>1</v>
      </c>
      <c r="CM96" s="83" t="s">
        <v>86</v>
      </c>
    </row>
    <row r="97" spans="1:90" s="3" customFormat="1" ht="16.5" customHeight="1">
      <c r="A97" s="74" t="s">
        <v>80</v>
      </c>
      <c r="B97" s="48"/>
      <c r="C97" s="9"/>
      <c r="D97" s="9"/>
      <c r="E97" s="216" t="s">
        <v>91</v>
      </c>
      <c r="F97" s="216"/>
      <c r="G97" s="216"/>
      <c r="H97" s="216"/>
      <c r="I97" s="216"/>
      <c r="J97" s="9"/>
      <c r="K97" s="216" t="s">
        <v>92</v>
      </c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7">
        <f>'001 - Stavební část'!J32</f>
        <v>0</v>
      </c>
      <c r="AH97" s="218"/>
      <c r="AI97" s="218"/>
      <c r="AJ97" s="218"/>
      <c r="AK97" s="218"/>
      <c r="AL97" s="218"/>
      <c r="AM97" s="218"/>
      <c r="AN97" s="217">
        <f>SUM(AG97,AT97)</f>
        <v>0</v>
      </c>
      <c r="AO97" s="218"/>
      <c r="AP97" s="218"/>
      <c r="AQ97" s="84" t="s">
        <v>93</v>
      </c>
      <c r="AR97" s="48"/>
      <c r="AS97" s="85">
        <v>0</v>
      </c>
      <c r="AT97" s="86">
        <f>ROUND(SUM(AV97:AW97),2)</f>
        <v>0</v>
      </c>
      <c r="AU97" s="87">
        <f>'001 - Stavební část'!P149</f>
        <v>0</v>
      </c>
      <c r="AV97" s="86">
        <f>'001 - Stavební část'!J35</f>
        <v>0</v>
      </c>
      <c r="AW97" s="86">
        <f>'001 - Stavební část'!J36</f>
        <v>0</v>
      </c>
      <c r="AX97" s="86">
        <f>'001 - Stavební část'!J37</f>
        <v>0</v>
      </c>
      <c r="AY97" s="86">
        <f>'001 - Stavební část'!J38</f>
        <v>0</v>
      </c>
      <c r="AZ97" s="86">
        <f>'001 - Stavební část'!F35</f>
        <v>0</v>
      </c>
      <c r="BA97" s="86">
        <f>'001 - Stavební část'!F36</f>
        <v>0</v>
      </c>
      <c r="BB97" s="86">
        <f>'001 - Stavební část'!F37</f>
        <v>0</v>
      </c>
      <c r="BC97" s="86">
        <f>'001 - Stavební část'!F38</f>
        <v>0</v>
      </c>
      <c r="BD97" s="88">
        <f>'001 - Stavební část'!F39</f>
        <v>0</v>
      </c>
      <c r="BT97" s="25" t="s">
        <v>86</v>
      </c>
      <c r="BV97" s="25" t="s">
        <v>78</v>
      </c>
      <c r="BW97" s="25" t="s">
        <v>94</v>
      </c>
      <c r="BX97" s="25" t="s">
        <v>90</v>
      </c>
      <c r="CL97" s="25" t="s">
        <v>1</v>
      </c>
    </row>
    <row r="98" spans="1:90" s="3" customFormat="1" ht="16.5" customHeight="1">
      <c r="A98" s="74" t="s">
        <v>80</v>
      </c>
      <c r="B98" s="48"/>
      <c r="C98" s="9"/>
      <c r="D98" s="9"/>
      <c r="E98" s="216" t="s">
        <v>95</v>
      </c>
      <c r="F98" s="216"/>
      <c r="G98" s="216"/>
      <c r="H98" s="216"/>
      <c r="I98" s="216"/>
      <c r="J98" s="9"/>
      <c r="K98" s="216" t="s">
        <v>96</v>
      </c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17">
        <f>'002 - Profese TZB'!J32</f>
        <v>0</v>
      </c>
      <c r="AH98" s="218"/>
      <c r="AI98" s="218"/>
      <c r="AJ98" s="218"/>
      <c r="AK98" s="218"/>
      <c r="AL98" s="218"/>
      <c r="AM98" s="218"/>
      <c r="AN98" s="217">
        <f>SUM(AG98,AT98)</f>
        <v>0</v>
      </c>
      <c r="AO98" s="218"/>
      <c r="AP98" s="218"/>
      <c r="AQ98" s="84" t="s">
        <v>93</v>
      </c>
      <c r="AR98" s="48"/>
      <c r="AS98" s="89">
        <v>0</v>
      </c>
      <c r="AT98" s="90">
        <f>ROUND(SUM(AV98:AW98),2)</f>
        <v>0</v>
      </c>
      <c r="AU98" s="91">
        <f>'002 - Profese TZB'!P126</f>
        <v>0</v>
      </c>
      <c r="AV98" s="90">
        <f>'002 - Profese TZB'!J35</f>
        <v>0</v>
      </c>
      <c r="AW98" s="90">
        <f>'002 - Profese TZB'!J36</f>
        <v>0</v>
      </c>
      <c r="AX98" s="90">
        <f>'002 - Profese TZB'!J37</f>
        <v>0</v>
      </c>
      <c r="AY98" s="90">
        <f>'002 - Profese TZB'!J38</f>
        <v>0</v>
      </c>
      <c r="AZ98" s="90">
        <f>'002 - Profese TZB'!F35</f>
        <v>0</v>
      </c>
      <c r="BA98" s="90">
        <f>'002 - Profese TZB'!F36</f>
        <v>0</v>
      </c>
      <c r="BB98" s="90">
        <f>'002 - Profese TZB'!F37</f>
        <v>0</v>
      </c>
      <c r="BC98" s="90">
        <f>'002 - Profese TZB'!F38</f>
        <v>0</v>
      </c>
      <c r="BD98" s="92">
        <f>'002 - Profese TZB'!F39</f>
        <v>0</v>
      </c>
      <c r="BT98" s="25" t="s">
        <v>86</v>
      </c>
      <c r="BV98" s="25" t="s">
        <v>78</v>
      </c>
      <c r="BW98" s="25" t="s">
        <v>97</v>
      </c>
      <c r="BX98" s="25" t="s">
        <v>90</v>
      </c>
      <c r="CL98" s="25" t="s">
        <v>1</v>
      </c>
    </row>
    <row r="99" spans="1:90" s="1" customFormat="1" ht="30" customHeight="1">
      <c r="B99" s="32"/>
      <c r="AR99" s="32"/>
    </row>
    <row r="100" spans="1:90" s="1" customFormat="1" ht="6.95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32"/>
    </row>
  </sheetData>
  <mergeCells count="54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AG98:AM98"/>
    <mergeCell ref="AN98:AP98"/>
    <mergeCell ref="E98:I98"/>
    <mergeCell ref="K98:AF98"/>
    <mergeCell ref="AG94:AM94"/>
    <mergeCell ref="AN94:AP94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L85:AJ85"/>
    <mergeCell ref="AM87:AN87"/>
    <mergeCell ref="AM89:AP89"/>
    <mergeCell ref="AS89:AT91"/>
    <mergeCell ref="AM90:AP90"/>
  </mergeCells>
  <hyperlinks>
    <hyperlink ref="A95" location="'00 - Vedlejší a ostatní n...'!C2" display="/" xr:uid="{00000000-0004-0000-0000-000000000000}"/>
    <hyperlink ref="A97" location="'001 - Stavební část'!C2" display="/" xr:uid="{00000000-0004-0000-0000-000001000000}"/>
    <hyperlink ref="A98" location="'002 - Profese TZB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0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7" t="s">
        <v>85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>
      <c r="B4" s="20"/>
      <c r="D4" s="21" t="s">
        <v>98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Stavební úpravy holičství + přístavba, Masarykovo náměstí č.p. 1340, Přelouč</v>
      </c>
      <c r="F7" s="242"/>
      <c r="G7" s="242"/>
      <c r="H7" s="242"/>
      <c r="L7" s="20"/>
    </row>
    <row r="8" spans="2:46" s="1" customFormat="1" ht="12" customHeight="1">
      <c r="B8" s="32"/>
      <c r="D8" s="27" t="s">
        <v>99</v>
      </c>
      <c r="L8" s="32"/>
    </row>
    <row r="9" spans="2:46" s="1" customFormat="1" ht="16.5" customHeight="1">
      <c r="B9" s="32"/>
      <c r="E9" s="198" t="s">
        <v>100</v>
      </c>
      <c r="F9" s="243"/>
      <c r="G9" s="243"/>
      <c r="H9" s="243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27. 1. 2025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4" t="str">
        <f>'Rekapitulace stavby'!E14</f>
        <v>Vyplň údaj</v>
      </c>
      <c r="F18" s="224"/>
      <c r="G18" s="224"/>
      <c r="H18" s="224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34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94"/>
      <c r="E27" s="229" t="s">
        <v>1</v>
      </c>
      <c r="F27" s="229"/>
      <c r="G27" s="229"/>
      <c r="H27" s="229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36</v>
      </c>
      <c r="J30" s="66">
        <f>ROUND(J121,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5" customHeight="1">
      <c r="B33" s="32"/>
      <c r="D33" s="55" t="s">
        <v>40</v>
      </c>
      <c r="E33" s="27" t="s">
        <v>41</v>
      </c>
      <c r="F33" s="86">
        <f>ROUND((SUM(BE121:BE140)),  2)</f>
        <v>0</v>
      </c>
      <c r="I33" s="96">
        <v>0.21</v>
      </c>
      <c r="J33" s="86">
        <f>ROUND(((SUM(BE121:BE140))*I33),  2)</f>
        <v>0</v>
      </c>
      <c r="L33" s="32"/>
    </row>
    <row r="34" spans="2:12" s="1" customFormat="1" ht="14.45" customHeight="1">
      <c r="B34" s="32"/>
      <c r="E34" s="27" t="s">
        <v>42</v>
      </c>
      <c r="F34" s="86">
        <f>ROUND((SUM(BF121:BF140)),  2)</f>
        <v>0</v>
      </c>
      <c r="I34" s="96">
        <v>0.12</v>
      </c>
      <c r="J34" s="86">
        <f>ROUND(((SUM(BF121:BF140))*I34),  2)</f>
        <v>0</v>
      </c>
      <c r="L34" s="32"/>
    </row>
    <row r="35" spans="2:12" s="1" customFormat="1" ht="14.45" hidden="1" customHeight="1">
      <c r="B35" s="32"/>
      <c r="E35" s="27" t="s">
        <v>43</v>
      </c>
      <c r="F35" s="86">
        <f>ROUND((SUM(BG121:BG140)),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7" t="s">
        <v>44</v>
      </c>
      <c r="F36" s="86">
        <f>ROUND((SUM(BH121:BH140)),  2)</f>
        <v>0</v>
      </c>
      <c r="I36" s="96">
        <v>0.12</v>
      </c>
      <c r="J36" s="86">
        <f>0</f>
        <v>0</v>
      </c>
      <c r="L36" s="32"/>
    </row>
    <row r="37" spans="2:12" s="1" customFormat="1" ht="14.45" hidden="1" customHeight="1">
      <c r="B37" s="32"/>
      <c r="E37" s="27" t="s">
        <v>45</v>
      </c>
      <c r="F37" s="86">
        <f>ROUND((SUM(BI121:BI140)),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46</v>
      </c>
      <c r="E39" s="57"/>
      <c r="F39" s="57"/>
      <c r="G39" s="99" t="s">
        <v>47</v>
      </c>
      <c r="H39" s="100" t="s">
        <v>48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101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41" t="str">
        <f>E7</f>
        <v>Stavební úpravy holičství + přístavba, Masarykovo náměstí č.p. 1340, Přelouč</v>
      </c>
      <c r="F85" s="242"/>
      <c r="G85" s="242"/>
      <c r="H85" s="242"/>
      <c r="L85" s="32"/>
    </row>
    <row r="86" spans="2:47" s="1" customFormat="1" ht="12" customHeight="1">
      <c r="B86" s="32"/>
      <c r="C86" s="27" t="s">
        <v>99</v>
      </c>
      <c r="L86" s="32"/>
    </row>
    <row r="87" spans="2:47" s="1" customFormat="1" ht="16.5" customHeight="1">
      <c r="B87" s="32"/>
      <c r="E87" s="198" t="str">
        <f>E9</f>
        <v>00 - Vedlejší a ostatní náklady</v>
      </c>
      <c r="F87" s="243"/>
      <c r="G87" s="243"/>
      <c r="H87" s="243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Přelouč</v>
      </c>
      <c r="I89" s="27" t="s">
        <v>22</v>
      </c>
      <c r="J89" s="52" t="str">
        <f>IF(J12="","",J12)</f>
        <v>27. 1. 2025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24</v>
      </c>
      <c r="F91" s="25" t="str">
        <f>E15</f>
        <v>Město Přelouč</v>
      </c>
      <c r="I91" s="27" t="s">
        <v>30</v>
      </c>
      <c r="J91" s="30" t="str">
        <f>E21</f>
        <v>Ing. Vítězslav Vomočil, Pardubice</v>
      </c>
      <c r="L91" s="32"/>
    </row>
    <row r="92" spans="2:47" s="1" customFormat="1" ht="25.7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>A.Vojtěch - rozpočty staveb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102</v>
      </c>
      <c r="D94" s="97"/>
      <c r="E94" s="97"/>
      <c r="F94" s="97"/>
      <c r="G94" s="97"/>
      <c r="H94" s="97"/>
      <c r="I94" s="97"/>
      <c r="J94" s="106" t="s">
        <v>103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104</v>
      </c>
      <c r="J96" s="66">
        <f>J121</f>
        <v>0</v>
      </c>
      <c r="L96" s="32"/>
      <c r="AU96" s="17" t="s">
        <v>105</v>
      </c>
    </row>
    <row r="97" spans="2:12" s="8" customFormat="1" ht="24.95" customHeight="1">
      <c r="B97" s="108"/>
      <c r="D97" s="109" t="s">
        <v>106</v>
      </c>
      <c r="E97" s="110"/>
      <c r="F97" s="110"/>
      <c r="G97" s="110"/>
      <c r="H97" s="110"/>
      <c r="I97" s="110"/>
      <c r="J97" s="111">
        <f>J122</f>
        <v>0</v>
      </c>
      <c r="L97" s="108"/>
    </row>
    <row r="98" spans="2:12" s="9" customFormat="1" ht="19.899999999999999" customHeight="1">
      <c r="B98" s="112"/>
      <c r="D98" s="113" t="s">
        <v>107</v>
      </c>
      <c r="E98" s="114"/>
      <c r="F98" s="114"/>
      <c r="G98" s="114"/>
      <c r="H98" s="114"/>
      <c r="I98" s="114"/>
      <c r="J98" s="115">
        <f>J123</f>
        <v>0</v>
      </c>
      <c r="L98" s="112"/>
    </row>
    <row r="99" spans="2:12" s="9" customFormat="1" ht="19.899999999999999" customHeight="1">
      <c r="B99" s="112"/>
      <c r="D99" s="113" t="s">
        <v>108</v>
      </c>
      <c r="E99" s="114"/>
      <c r="F99" s="114"/>
      <c r="G99" s="114"/>
      <c r="H99" s="114"/>
      <c r="I99" s="114"/>
      <c r="J99" s="115">
        <f>J127</f>
        <v>0</v>
      </c>
      <c r="L99" s="112"/>
    </row>
    <row r="100" spans="2:12" s="9" customFormat="1" ht="19.899999999999999" customHeight="1">
      <c r="B100" s="112"/>
      <c r="D100" s="113" t="s">
        <v>109</v>
      </c>
      <c r="E100" s="114"/>
      <c r="F100" s="114"/>
      <c r="G100" s="114"/>
      <c r="H100" s="114"/>
      <c r="I100" s="114"/>
      <c r="J100" s="115">
        <f>J135</f>
        <v>0</v>
      </c>
      <c r="L100" s="112"/>
    </row>
    <row r="101" spans="2:12" s="9" customFormat="1" ht="19.899999999999999" customHeight="1">
      <c r="B101" s="112"/>
      <c r="D101" s="113" t="s">
        <v>110</v>
      </c>
      <c r="E101" s="114"/>
      <c r="F101" s="114"/>
      <c r="G101" s="114"/>
      <c r="H101" s="114"/>
      <c r="I101" s="114"/>
      <c r="J101" s="115">
        <f>J138</f>
        <v>0</v>
      </c>
      <c r="L101" s="112"/>
    </row>
    <row r="102" spans="2:12" s="1" customFormat="1" ht="21.75" customHeight="1">
      <c r="B102" s="32"/>
      <c r="L102" s="32"/>
    </row>
    <row r="103" spans="2:12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12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12" s="1" customFormat="1" ht="24.95" customHeight="1">
      <c r="B108" s="32"/>
      <c r="C108" s="21" t="s">
        <v>111</v>
      </c>
      <c r="L108" s="32"/>
    </row>
    <row r="109" spans="2:12" s="1" customFormat="1" ht="6.95" customHeight="1">
      <c r="B109" s="32"/>
      <c r="L109" s="32"/>
    </row>
    <row r="110" spans="2:12" s="1" customFormat="1" ht="12" customHeight="1">
      <c r="B110" s="32"/>
      <c r="C110" s="27" t="s">
        <v>16</v>
      </c>
      <c r="L110" s="32"/>
    </row>
    <row r="111" spans="2:12" s="1" customFormat="1" ht="26.25" customHeight="1">
      <c r="B111" s="32"/>
      <c r="E111" s="241" t="str">
        <f>E7</f>
        <v>Stavební úpravy holičství + přístavba, Masarykovo náměstí č.p. 1340, Přelouč</v>
      </c>
      <c r="F111" s="242"/>
      <c r="G111" s="242"/>
      <c r="H111" s="242"/>
      <c r="L111" s="32"/>
    </row>
    <row r="112" spans="2:12" s="1" customFormat="1" ht="12" customHeight="1">
      <c r="B112" s="32"/>
      <c r="C112" s="27" t="s">
        <v>99</v>
      </c>
      <c r="L112" s="32"/>
    </row>
    <row r="113" spans="2:65" s="1" customFormat="1" ht="16.5" customHeight="1">
      <c r="B113" s="32"/>
      <c r="E113" s="198" t="str">
        <f>E9</f>
        <v>00 - Vedlejší a ostatní náklady</v>
      </c>
      <c r="F113" s="243"/>
      <c r="G113" s="243"/>
      <c r="H113" s="243"/>
      <c r="L113" s="32"/>
    </row>
    <row r="114" spans="2:65" s="1" customFormat="1" ht="6.95" customHeight="1">
      <c r="B114" s="32"/>
      <c r="L114" s="32"/>
    </row>
    <row r="115" spans="2:65" s="1" customFormat="1" ht="12" customHeight="1">
      <c r="B115" s="32"/>
      <c r="C115" s="27" t="s">
        <v>20</v>
      </c>
      <c r="F115" s="25" t="str">
        <f>F12</f>
        <v>Přelouč</v>
      </c>
      <c r="I115" s="27" t="s">
        <v>22</v>
      </c>
      <c r="J115" s="52" t="str">
        <f>IF(J12="","",J12)</f>
        <v>27. 1. 2025</v>
      </c>
      <c r="L115" s="32"/>
    </row>
    <row r="116" spans="2:65" s="1" customFormat="1" ht="6.95" customHeight="1">
      <c r="B116" s="32"/>
      <c r="L116" s="32"/>
    </row>
    <row r="117" spans="2:65" s="1" customFormat="1" ht="25.7" customHeight="1">
      <c r="B117" s="32"/>
      <c r="C117" s="27" t="s">
        <v>24</v>
      </c>
      <c r="F117" s="25" t="str">
        <f>E15</f>
        <v>Město Přelouč</v>
      </c>
      <c r="I117" s="27" t="s">
        <v>30</v>
      </c>
      <c r="J117" s="30" t="str">
        <f>E21</f>
        <v>Ing. Vítězslav Vomočil, Pardubice</v>
      </c>
      <c r="L117" s="32"/>
    </row>
    <row r="118" spans="2:65" s="1" customFormat="1" ht="25.7" customHeight="1">
      <c r="B118" s="32"/>
      <c r="C118" s="27" t="s">
        <v>28</v>
      </c>
      <c r="F118" s="25" t="str">
        <f>IF(E18="","",E18)</f>
        <v>Vyplň údaj</v>
      </c>
      <c r="I118" s="27" t="s">
        <v>33</v>
      </c>
      <c r="J118" s="30" t="str">
        <f>E24</f>
        <v>A.Vojtěch - rozpočty staveb</v>
      </c>
      <c r="L118" s="32"/>
    </row>
    <row r="119" spans="2:65" s="1" customFormat="1" ht="10.35" customHeight="1">
      <c r="B119" s="32"/>
      <c r="L119" s="32"/>
    </row>
    <row r="120" spans="2:65" s="10" customFormat="1" ht="29.25" customHeight="1">
      <c r="B120" s="116"/>
      <c r="C120" s="117" t="s">
        <v>112</v>
      </c>
      <c r="D120" s="118" t="s">
        <v>61</v>
      </c>
      <c r="E120" s="118" t="s">
        <v>57</v>
      </c>
      <c r="F120" s="118" t="s">
        <v>58</v>
      </c>
      <c r="G120" s="118" t="s">
        <v>113</v>
      </c>
      <c r="H120" s="118" t="s">
        <v>114</v>
      </c>
      <c r="I120" s="118" t="s">
        <v>115</v>
      </c>
      <c r="J120" s="118" t="s">
        <v>103</v>
      </c>
      <c r="K120" s="119" t="s">
        <v>116</v>
      </c>
      <c r="L120" s="116"/>
      <c r="M120" s="59" t="s">
        <v>1</v>
      </c>
      <c r="N120" s="60" t="s">
        <v>40</v>
      </c>
      <c r="O120" s="60" t="s">
        <v>117</v>
      </c>
      <c r="P120" s="60" t="s">
        <v>118</v>
      </c>
      <c r="Q120" s="60" t="s">
        <v>119</v>
      </c>
      <c r="R120" s="60" t="s">
        <v>120</v>
      </c>
      <c r="S120" s="60" t="s">
        <v>121</v>
      </c>
      <c r="T120" s="61" t="s">
        <v>122</v>
      </c>
    </row>
    <row r="121" spans="2:65" s="1" customFormat="1" ht="22.9" customHeight="1">
      <c r="B121" s="32"/>
      <c r="C121" s="64" t="s">
        <v>123</v>
      </c>
      <c r="J121" s="120">
        <f>BK121</f>
        <v>0</v>
      </c>
      <c r="L121" s="32"/>
      <c r="M121" s="62"/>
      <c r="N121" s="53"/>
      <c r="O121" s="53"/>
      <c r="P121" s="121">
        <f>P122</f>
        <v>0</v>
      </c>
      <c r="Q121" s="53"/>
      <c r="R121" s="121">
        <f>R122</f>
        <v>0</v>
      </c>
      <c r="S121" s="53"/>
      <c r="T121" s="122">
        <f>T122</f>
        <v>0</v>
      </c>
      <c r="AT121" s="17" t="s">
        <v>75</v>
      </c>
      <c r="AU121" s="17" t="s">
        <v>105</v>
      </c>
      <c r="BK121" s="123">
        <f>BK122</f>
        <v>0</v>
      </c>
    </row>
    <row r="122" spans="2:65" s="11" customFormat="1" ht="25.9" customHeight="1">
      <c r="B122" s="124"/>
      <c r="D122" s="125" t="s">
        <v>75</v>
      </c>
      <c r="E122" s="126" t="s">
        <v>124</v>
      </c>
      <c r="F122" s="126" t="s">
        <v>125</v>
      </c>
      <c r="I122" s="127"/>
      <c r="J122" s="128">
        <f>BK122</f>
        <v>0</v>
      </c>
      <c r="L122" s="124"/>
      <c r="M122" s="129"/>
      <c r="P122" s="130">
        <f>P123+P127+P135+P138</f>
        <v>0</v>
      </c>
      <c r="R122" s="130">
        <f>R123+R127+R135+R138</f>
        <v>0</v>
      </c>
      <c r="T122" s="131">
        <f>T123+T127+T135+T138</f>
        <v>0</v>
      </c>
      <c r="AR122" s="125" t="s">
        <v>126</v>
      </c>
      <c r="AT122" s="132" t="s">
        <v>75</v>
      </c>
      <c r="AU122" s="132" t="s">
        <v>76</v>
      </c>
      <c r="AY122" s="125" t="s">
        <v>127</v>
      </c>
      <c r="BK122" s="133">
        <f>BK123+BK127+BK135+BK138</f>
        <v>0</v>
      </c>
    </row>
    <row r="123" spans="2:65" s="11" customFormat="1" ht="22.9" customHeight="1">
      <c r="B123" s="124"/>
      <c r="D123" s="125" t="s">
        <v>75</v>
      </c>
      <c r="E123" s="134" t="s">
        <v>128</v>
      </c>
      <c r="F123" s="134" t="s">
        <v>129</v>
      </c>
      <c r="I123" s="127"/>
      <c r="J123" s="135">
        <f>BK123</f>
        <v>0</v>
      </c>
      <c r="L123" s="124"/>
      <c r="M123" s="129"/>
      <c r="P123" s="130">
        <f>SUM(P124:P126)</f>
        <v>0</v>
      </c>
      <c r="R123" s="130">
        <f>SUM(R124:R126)</f>
        <v>0</v>
      </c>
      <c r="T123" s="131">
        <f>SUM(T124:T126)</f>
        <v>0</v>
      </c>
      <c r="AR123" s="125" t="s">
        <v>126</v>
      </c>
      <c r="AT123" s="132" t="s">
        <v>75</v>
      </c>
      <c r="AU123" s="132" t="s">
        <v>84</v>
      </c>
      <c r="AY123" s="125" t="s">
        <v>127</v>
      </c>
      <c r="BK123" s="133">
        <f>SUM(BK124:BK126)</f>
        <v>0</v>
      </c>
    </row>
    <row r="124" spans="2:65" s="1" customFormat="1" ht="16.5" customHeight="1">
      <c r="B124" s="136"/>
      <c r="C124" s="137" t="s">
        <v>84</v>
      </c>
      <c r="D124" s="137" t="s">
        <v>130</v>
      </c>
      <c r="E124" s="138" t="s">
        <v>131</v>
      </c>
      <c r="F124" s="139" t="s">
        <v>132</v>
      </c>
      <c r="G124" s="140" t="s">
        <v>133</v>
      </c>
      <c r="H124" s="141">
        <v>1</v>
      </c>
      <c r="I124" s="142"/>
      <c r="J124" s="143">
        <f>ROUND(I124*H124,2)</f>
        <v>0</v>
      </c>
      <c r="K124" s="139" t="s">
        <v>134</v>
      </c>
      <c r="L124" s="32"/>
      <c r="M124" s="144" t="s">
        <v>1</v>
      </c>
      <c r="N124" s="145" t="s">
        <v>41</v>
      </c>
      <c r="P124" s="146">
        <f>O124*H124</f>
        <v>0</v>
      </c>
      <c r="Q124" s="146">
        <v>0</v>
      </c>
      <c r="R124" s="146">
        <f>Q124*H124</f>
        <v>0</v>
      </c>
      <c r="S124" s="146">
        <v>0</v>
      </c>
      <c r="T124" s="147">
        <f>S124*H124</f>
        <v>0</v>
      </c>
      <c r="AR124" s="148" t="s">
        <v>135</v>
      </c>
      <c r="AT124" s="148" t="s">
        <v>130</v>
      </c>
      <c r="AU124" s="148" t="s">
        <v>86</v>
      </c>
      <c r="AY124" s="17" t="s">
        <v>127</v>
      </c>
      <c r="BE124" s="149">
        <f>IF(N124="základní",J124,0)</f>
        <v>0</v>
      </c>
      <c r="BF124" s="149">
        <f>IF(N124="snížená",J124,0)</f>
        <v>0</v>
      </c>
      <c r="BG124" s="149">
        <f>IF(N124="zákl. přenesená",J124,0)</f>
        <v>0</v>
      </c>
      <c r="BH124" s="149">
        <f>IF(N124="sníž. přenesená",J124,0)</f>
        <v>0</v>
      </c>
      <c r="BI124" s="149">
        <f>IF(N124="nulová",J124,0)</f>
        <v>0</v>
      </c>
      <c r="BJ124" s="17" t="s">
        <v>84</v>
      </c>
      <c r="BK124" s="149">
        <f>ROUND(I124*H124,2)</f>
        <v>0</v>
      </c>
      <c r="BL124" s="17" t="s">
        <v>135</v>
      </c>
      <c r="BM124" s="148" t="s">
        <v>136</v>
      </c>
    </row>
    <row r="125" spans="2:65" s="1" customFormat="1" ht="19.5">
      <c r="B125" s="32"/>
      <c r="D125" s="150" t="s">
        <v>137</v>
      </c>
      <c r="F125" s="151" t="s">
        <v>138</v>
      </c>
      <c r="I125" s="152"/>
      <c r="L125" s="32"/>
      <c r="M125" s="153"/>
      <c r="T125" s="56"/>
      <c r="AT125" s="17" t="s">
        <v>137</v>
      </c>
      <c r="AU125" s="17" t="s">
        <v>86</v>
      </c>
    </row>
    <row r="126" spans="2:65" s="1" customFormat="1" ht="16.5" customHeight="1">
      <c r="B126" s="136"/>
      <c r="C126" s="137" t="s">
        <v>86</v>
      </c>
      <c r="D126" s="137" t="s">
        <v>130</v>
      </c>
      <c r="E126" s="138" t="s">
        <v>139</v>
      </c>
      <c r="F126" s="139" t="s">
        <v>140</v>
      </c>
      <c r="G126" s="140" t="s">
        <v>133</v>
      </c>
      <c r="H126" s="141">
        <v>1</v>
      </c>
      <c r="I126" s="142"/>
      <c r="J126" s="143">
        <f>ROUND(I126*H126,2)</f>
        <v>0</v>
      </c>
      <c r="K126" s="139" t="s">
        <v>134</v>
      </c>
      <c r="L126" s="32"/>
      <c r="M126" s="144" t="s">
        <v>1</v>
      </c>
      <c r="N126" s="145" t="s">
        <v>41</v>
      </c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AR126" s="148" t="s">
        <v>135</v>
      </c>
      <c r="AT126" s="148" t="s">
        <v>130</v>
      </c>
      <c r="AU126" s="148" t="s">
        <v>86</v>
      </c>
      <c r="AY126" s="17" t="s">
        <v>127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7" t="s">
        <v>84</v>
      </c>
      <c r="BK126" s="149">
        <f>ROUND(I126*H126,2)</f>
        <v>0</v>
      </c>
      <c r="BL126" s="17" t="s">
        <v>135</v>
      </c>
      <c r="BM126" s="148" t="s">
        <v>141</v>
      </c>
    </row>
    <row r="127" spans="2:65" s="11" customFormat="1" ht="22.9" customHeight="1">
      <c r="B127" s="124"/>
      <c r="D127" s="125" t="s">
        <v>75</v>
      </c>
      <c r="E127" s="134" t="s">
        <v>142</v>
      </c>
      <c r="F127" s="134" t="s">
        <v>143</v>
      </c>
      <c r="I127" s="127"/>
      <c r="J127" s="135">
        <f>BK127</f>
        <v>0</v>
      </c>
      <c r="L127" s="124"/>
      <c r="M127" s="129"/>
      <c r="P127" s="130">
        <f>SUM(P128:P134)</f>
        <v>0</v>
      </c>
      <c r="R127" s="130">
        <f>SUM(R128:R134)</f>
        <v>0</v>
      </c>
      <c r="T127" s="131">
        <f>SUM(T128:T134)</f>
        <v>0</v>
      </c>
      <c r="AR127" s="125" t="s">
        <v>126</v>
      </c>
      <c r="AT127" s="132" t="s">
        <v>75</v>
      </c>
      <c r="AU127" s="132" t="s">
        <v>84</v>
      </c>
      <c r="AY127" s="125" t="s">
        <v>127</v>
      </c>
      <c r="BK127" s="133">
        <f>SUM(BK128:BK134)</f>
        <v>0</v>
      </c>
    </row>
    <row r="128" spans="2:65" s="1" customFormat="1" ht="16.5" customHeight="1">
      <c r="B128" s="136"/>
      <c r="C128" s="137" t="s">
        <v>144</v>
      </c>
      <c r="D128" s="137" t="s">
        <v>130</v>
      </c>
      <c r="E128" s="138" t="s">
        <v>145</v>
      </c>
      <c r="F128" s="139" t="s">
        <v>146</v>
      </c>
      <c r="G128" s="140" t="s">
        <v>133</v>
      </c>
      <c r="H128" s="141">
        <v>1</v>
      </c>
      <c r="I128" s="142"/>
      <c r="J128" s="143">
        <f>ROUND(I128*H128,2)</f>
        <v>0</v>
      </c>
      <c r="K128" s="139" t="s">
        <v>134</v>
      </c>
      <c r="L128" s="32"/>
      <c r="M128" s="144" t="s">
        <v>1</v>
      </c>
      <c r="N128" s="145" t="s">
        <v>41</v>
      </c>
      <c r="P128" s="146">
        <f>O128*H128</f>
        <v>0</v>
      </c>
      <c r="Q128" s="146">
        <v>0</v>
      </c>
      <c r="R128" s="146">
        <f>Q128*H128</f>
        <v>0</v>
      </c>
      <c r="S128" s="146">
        <v>0</v>
      </c>
      <c r="T128" s="147">
        <f>S128*H128</f>
        <v>0</v>
      </c>
      <c r="AR128" s="148" t="s">
        <v>135</v>
      </c>
      <c r="AT128" s="148" t="s">
        <v>130</v>
      </c>
      <c r="AU128" s="148" t="s">
        <v>86</v>
      </c>
      <c r="AY128" s="17" t="s">
        <v>127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7" t="s">
        <v>84</v>
      </c>
      <c r="BK128" s="149">
        <f>ROUND(I128*H128,2)</f>
        <v>0</v>
      </c>
      <c r="BL128" s="17" t="s">
        <v>135</v>
      </c>
      <c r="BM128" s="148" t="s">
        <v>147</v>
      </c>
    </row>
    <row r="129" spans="2:65" s="1" customFormat="1" ht="16.5" customHeight="1">
      <c r="B129" s="136"/>
      <c r="C129" s="137" t="s">
        <v>148</v>
      </c>
      <c r="D129" s="137" t="s">
        <v>130</v>
      </c>
      <c r="E129" s="138" t="s">
        <v>149</v>
      </c>
      <c r="F129" s="139" t="s">
        <v>150</v>
      </c>
      <c r="G129" s="140" t="s">
        <v>133</v>
      </c>
      <c r="H129" s="141">
        <v>1</v>
      </c>
      <c r="I129" s="142"/>
      <c r="J129" s="143">
        <f>ROUND(I129*H129,2)</f>
        <v>0</v>
      </c>
      <c r="K129" s="139" t="s">
        <v>134</v>
      </c>
      <c r="L129" s="32"/>
      <c r="M129" s="144" t="s">
        <v>1</v>
      </c>
      <c r="N129" s="145" t="s">
        <v>41</v>
      </c>
      <c r="P129" s="146">
        <f>O129*H129</f>
        <v>0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AR129" s="148" t="s">
        <v>135</v>
      </c>
      <c r="AT129" s="148" t="s">
        <v>130</v>
      </c>
      <c r="AU129" s="148" t="s">
        <v>86</v>
      </c>
      <c r="AY129" s="17" t="s">
        <v>127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7" t="s">
        <v>84</v>
      </c>
      <c r="BK129" s="149">
        <f>ROUND(I129*H129,2)</f>
        <v>0</v>
      </c>
      <c r="BL129" s="17" t="s">
        <v>135</v>
      </c>
      <c r="BM129" s="148" t="s">
        <v>151</v>
      </c>
    </row>
    <row r="130" spans="2:65" s="1" customFormat="1" ht="29.25">
      <c r="B130" s="32"/>
      <c r="D130" s="150" t="s">
        <v>137</v>
      </c>
      <c r="F130" s="151" t="s">
        <v>152</v>
      </c>
      <c r="I130" s="152"/>
      <c r="L130" s="32"/>
      <c r="M130" s="153"/>
      <c r="T130" s="56"/>
      <c r="AT130" s="17" t="s">
        <v>137</v>
      </c>
      <c r="AU130" s="17" t="s">
        <v>86</v>
      </c>
    </row>
    <row r="131" spans="2:65" s="1" customFormat="1" ht="16.5" customHeight="1">
      <c r="B131" s="136"/>
      <c r="C131" s="137" t="s">
        <v>126</v>
      </c>
      <c r="D131" s="137" t="s">
        <v>130</v>
      </c>
      <c r="E131" s="138" t="s">
        <v>153</v>
      </c>
      <c r="F131" s="139" t="s">
        <v>154</v>
      </c>
      <c r="G131" s="140" t="s">
        <v>133</v>
      </c>
      <c r="H131" s="141">
        <v>1</v>
      </c>
      <c r="I131" s="142"/>
      <c r="J131" s="143">
        <f>ROUND(I131*H131,2)</f>
        <v>0</v>
      </c>
      <c r="K131" s="139" t="s">
        <v>134</v>
      </c>
      <c r="L131" s="32"/>
      <c r="M131" s="144" t="s">
        <v>1</v>
      </c>
      <c r="N131" s="145" t="s">
        <v>41</v>
      </c>
      <c r="P131" s="146">
        <f>O131*H131</f>
        <v>0</v>
      </c>
      <c r="Q131" s="146">
        <v>0</v>
      </c>
      <c r="R131" s="146">
        <f>Q131*H131</f>
        <v>0</v>
      </c>
      <c r="S131" s="146">
        <v>0</v>
      </c>
      <c r="T131" s="147">
        <f>S131*H131</f>
        <v>0</v>
      </c>
      <c r="AR131" s="148" t="s">
        <v>135</v>
      </c>
      <c r="AT131" s="148" t="s">
        <v>130</v>
      </c>
      <c r="AU131" s="148" t="s">
        <v>86</v>
      </c>
      <c r="AY131" s="17" t="s">
        <v>127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7" t="s">
        <v>84</v>
      </c>
      <c r="BK131" s="149">
        <f>ROUND(I131*H131,2)</f>
        <v>0</v>
      </c>
      <c r="BL131" s="17" t="s">
        <v>135</v>
      </c>
      <c r="BM131" s="148" t="s">
        <v>155</v>
      </c>
    </row>
    <row r="132" spans="2:65" s="1" customFormat="1" ht="16.5" customHeight="1">
      <c r="B132" s="136"/>
      <c r="C132" s="137" t="s">
        <v>156</v>
      </c>
      <c r="D132" s="137" t="s">
        <v>130</v>
      </c>
      <c r="E132" s="138" t="s">
        <v>157</v>
      </c>
      <c r="F132" s="139" t="s">
        <v>158</v>
      </c>
      <c r="G132" s="140" t="s">
        <v>133</v>
      </c>
      <c r="H132" s="141">
        <v>1</v>
      </c>
      <c r="I132" s="142"/>
      <c r="J132" s="143">
        <f>ROUND(I132*H132,2)</f>
        <v>0</v>
      </c>
      <c r="K132" s="139" t="s">
        <v>134</v>
      </c>
      <c r="L132" s="32"/>
      <c r="M132" s="144" t="s">
        <v>1</v>
      </c>
      <c r="N132" s="145" t="s">
        <v>41</v>
      </c>
      <c r="P132" s="146">
        <f>O132*H132</f>
        <v>0</v>
      </c>
      <c r="Q132" s="146">
        <v>0</v>
      </c>
      <c r="R132" s="146">
        <f>Q132*H132</f>
        <v>0</v>
      </c>
      <c r="S132" s="146">
        <v>0</v>
      </c>
      <c r="T132" s="147">
        <f>S132*H132</f>
        <v>0</v>
      </c>
      <c r="AR132" s="148" t="s">
        <v>135</v>
      </c>
      <c r="AT132" s="148" t="s">
        <v>130</v>
      </c>
      <c r="AU132" s="148" t="s">
        <v>86</v>
      </c>
      <c r="AY132" s="17" t="s">
        <v>127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7" t="s">
        <v>84</v>
      </c>
      <c r="BK132" s="149">
        <f>ROUND(I132*H132,2)</f>
        <v>0</v>
      </c>
      <c r="BL132" s="17" t="s">
        <v>135</v>
      </c>
      <c r="BM132" s="148" t="s">
        <v>159</v>
      </c>
    </row>
    <row r="133" spans="2:65" s="1" customFormat="1" ht="16.5" customHeight="1">
      <c r="B133" s="136"/>
      <c r="C133" s="137" t="s">
        <v>160</v>
      </c>
      <c r="D133" s="137" t="s">
        <v>130</v>
      </c>
      <c r="E133" s="138" t="s">
        <v>161</v>
      </c>
      <c r="F133" s="139" t="s">
        <v>162</v>
      </c>
      <c r="G133" s="140" t="s">
        <v>133</v>
      </c>
      <c r="H133" s="141">
        <v>1</v>
      </c>
      <c r="I133" s="142"/>
      <c r="J133" s="143">
        <f>ROUND(I133*H133,2)</f>
        <v>0</v>
      </c>
      <c r="K133" s="139" t="s">
        <v>134</v>
      </c>
      <c r="L133" s="32"/>
      <c r="M133" s="144" t="s">
        <v>1</v>
      </c>
      <c r="N133" s="145" t="s">
        <v>41</v>
      </c>
      <c r="P133" s="146">
        <f>O133*H133</f>
        <v>0</v>
      </c>
      <c r="Q133" s="146">
        <v>0</v>
      </c>
      <c r="R133" s="146">
        <f>Q133*H133</f>
        <v>0</v>
      </c>
      <c r="S133" s="146">
        <v>0</v>
      </c>
      <c r="T133" s="147">
        <f>S133*H133</f>
        <v>0</v>
      </c>
      <c r="AR133" s="148" t="s">
        <v>135</v>
      </c>
      <c r="AT133" s="148" t="s">
        <v>130</v>
      </c>
      <c r="AU133" s="148" t="s">
        <v>86</v>
      </c>
      <c r="AY133" s="17" t="s">
        <v>127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7" t="s">
        <v>84</v>
      </c>
      <c r="BK133" s="149">
        <f>ROUND(I133*H133,2)</f>
        <v>0</v>
      </c>
      <c r="BL133" s="17" t="s">
        <v>135</v>
      </c>
      <c r="BM133" s="148" t="s">
        <v>163</v>
      </c>
    </row>
    <row r="134" spans="2:65" s="1" customFormat="1" ht="29.25">
      <c r="B134" s="32"/>
      <c r="D134" s="150" t="s">
        <v>137</v>
      </c>
      <c r="F134" s="151" t="s">
        <v>164</v>
      </c>
      <c r="I134" s="152"/>
      <c r="L134" s="32"/>
      <c r="M134" s="153"/>
      <c r="T134" s="56"/>
      <c r="AT134" s="17" t="s">
        <v>137</v>
      </c>
      <c r="AU134" s="17" t="s">
        <v>86</v>
      </c>
    </row>
    <row r="135" spans="2:65" s="11" customFormat="1" ht="22.9" customHeight="1">
      <c r="B135" s="124"/>
      <c r="D135" s="125" t="s">
        <v>75</v>
      </c>
      <c r="E135" s="134" t="s">
        <v>165</v>
      </c>
      <c r="F135" s="134" t="s">
        <v>166</v>
      </c>
      <c r="I135" s="127"/>
      <c r="J135" s="135">
        <f>BK135</f>
        <v>0</v>
      </c>
      <c r="L135" s="124"/>
      <c r="M135" s="129"/>
      <c r="P135" s="130">
        <f>SUM(P136:P137)</f>
        <v>0</v>
      </c>
      <c r="R135" s="130">
        <f>SUM(R136:R137)</f>
        <v>0</v>
      </c>
      <c r="T135" s="131">
        <f>SUM(T136:T137)</f>
        <v>0</v>
      </c>
      <c r="AR135" s="125" t="s">
        <v>126</v>
      </c>
      <c r="AT135" s="132" t="s">
        <v>75</v>
      </c>
      <c r="AU135" s="132" t="s">
        <v>84</v>
      </c>
      <c r="AY135" s="125" t="s">
        <v>127</v>
      </c>
      <c r="BK135" s="133">
        <f>SUM(BK136:BK137)</f>
        <v>0</v>
      </c>
    </row>
    <row r="136" spans="2:65" s="1" customFormat="1" ht="16.5" customHeight="1">
      <c r="B136" s="136"/>
      <c r="C136" s="137" t="s">
        <v>167</v>
      </c>
      <c r="D136" s="137" t="s">
        <v>130</v>
      </c>
      <c r="E136" s="138" t="s">
        <v>168</v>
      </c>
      <c r="F136" s="139" t="s">
        <v>169</v>
      </c>
      <c r="G136" s="140" t="s">
        <v>133</v>
      </c>
      <c r="H136" s="141">
        <v>1</v>
      </c>
      <c r="I136" s="142"/>
      <c r="J136" s="143">
        <f>ROUND(I136*H136,2)</f>
        <v>0</v>
      </c>
      <c r="K136" s="139" t="s">
        <v>134</v>
      </c>
      <c r="L136" s="32"/>
      <c r="M136" s="144" t="s">
        <v>1</v>
      </c>
      <c r="N136" s="145" t="s">
        <v>41</v>
      </c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AR136" s="148" t="s">
        <v>135</v>
      </c>
      <c r="AT136" s="148" t="s">
        <v>130</v>
      </c>
      <c r="AU136" s="148" t="s">
        <v>86</v>
      </c>
      <c r="AY136" s="17" t="s">
        <v>127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84</v>
      </c>
      <c r="BK136" s="149">
        <f>ROUND(I136*H136,2)</f>
        <v>0</v>
      </c>
      <c r="BL136" s="17" t="s">
        <v>135</v>
      </c>
      <c r="BM136" s="148" t="s">
        <v>170</v>
      </c>
    </row>
    <row r="137" spans="2:65" s="1" customFormat="1" ht="19.5">
      <c r="B137" s="32"/>
      <c r="D137" s="150" t="s">
        <v>137</v>
      </c>
      <c r="F137" s="151" t="s">
        <v>171</v>
      </c>
      <c r="I137" s="152"/>
      <c r="L137" s="32"/>
      <c r="M137" s="153"/>
      <c r="T137" s="56"/>
      <c r="AT137" s="17" t="s">
        <v>137</v>
      </c>
      <c r="AU137" s="17" t="s">
        <v>86</v>
      </c>
    </row>
    <row r="138" spans="2:65" s="11" customFormat="1" ht="22.9" customHeight="1">
      <c r="B138" s="124"/>
      <c r="D138" s="125" t="s">
        <v>75</v>
      </c>
      <c r="E138" s="134" t="s">
        <v>172</v>
      </c>
      <c r="F138" s="134" t="s">
        <v>173</v>
      </c>
      <c r="I138" s="127"/>
      <c r="J138" s="135">
        <f>BK138</f>
        <v>0</v>
      </c>
      <c r="L138" s="124"/>
      <c r="M138" s="129"/>
      <c r="P138" s="130">
        <f>SUM(P139:P140)</f>
        <v>0</v>
      </c>
      <c r="R138" s="130">
        <f>SUM(R139:R140)</f>
        <v>0</v>
      </c>
      <c r="T138" s="131">
        <f>SUM(T139:T140)</f>
        <v>0</v>
      </c>
      <c r="AR138" s="125" t="s">
        <v>126</v>
      </c>
      <c r="AT138" s="132" t="s">
        <v>75</v>
      </c>
      <c r="AU138" s="132" t="s">
        <v>84</v>
      </c>
      <c r="AY138" s="125" t="s">
        <v>127</v>
      </c>
      <c r="BK138" s="133">
        <f>SUM(BK139:BK140)</f>
        <v>0</v>
      </c>
    </row>
    <row r="139" spans="2:65" s="1" customFormat="1" ht="16.5" customHeight="1">
      <c r="B139" s="136"/>
      <c r="C139" s="137" t="s">
        <v>174</v>
      </c>
      <c r="D139" s="137" t="s">
        <v>130</v>
      </c>
      <c r="E139" s="138" t="s">
        <v>175</v>
      </c>
      <c r="F139" s="139" t="s">
        <v>176</v>
      </c>
      <c r="G139" s="140" t="s">
        <v>133</v>
      </c>
      <c r="H139" s="141">
        <v>1</v>
      </c>
      <c r="I139" s="142"/>
      <c r="J139" s="143">
        <f>ROUND(I139*H139,2)</f>
        <v>0</v>
      </c>
      <c r="K139" s="139" t="s">
        <v>134</v>
      </c>
      <c r="L139" s="32"/>
      <c r="M139" s="144" t="s">
        <v>1</v>
      </c>
      <c r="N139" s="145" t="s">
        <v>41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AR139" s="148" t="s">
        <v>135</v>
      </c>
      <c r="AT139" s="148" t="s">
        <v>130</v>
      </c>
      <c r="AU139" s="148" t="s">
        <v>86</v>
      </c>
      <c r="AY139" s="17" t="s">
        <v>127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7" t="s">
        <v>84</v>
      </c>
      <c r="BK139" s="149">
        <f>ROUND(I139*H139,2)</f>
        <v>0</v>
      </c>
      <c r="BL139" s="17" t="s">
        <v>135</v>
      </c>
      <c r="BM139" s="148" t="s">
        <v>177</v>
      </c>
    </row>
    <row r="140" spans="2:65" s="1" customFormat="1" ht="39">
      <c r="B140" s="32"/>
      <c r="D140" s="150" t="s">
        <v>137</v>
      </c>
      <c r="F140" s="151" t="s">
        <v>178</v>
      </c>
      <c r="I140" s="152"/>
      <c r="L140" s="32"/>
      <c r="M140" s="154"/>
      <c r="N140" s="155"/>
      <c r="O140" s="155"/>
      <c r="P140" s="155"/>
      <c r="Q140" s="155"/>
      <c r="R140" s="155"/>
      <c r="S140" s="155"/>
      <c r="T140" s="156"/>
      <c r="AT140" s="17" t="s">
        <v>137</v>
      </c>
      <c r="AU140" s="17" t="s">
        <v>86</v>
      </c>
    </row>
    <row r="141" spans="2:65" s="1" customFormat="1" ht="6.95" customHeight="1">
      <c r="B141" s="44"/>
      <c r="C141" s="45"/>
      <c r="D141" s="45"/>
      <c r="E141" s="45"/>
      <c r="F141" s="45"/>
      <c r="G141" s="45"/>
      <c r="H141" s="45"/>
      <c r="I141" s="45"/>
      <c r="J141" s="45"/>
      <c r="K141" s="45"/>
      <c r="L141" s="32"/>
    </row>
  </sheetData>
  <autoFilter ref="C120:K140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17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0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7" t="s">
        <v>94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>
      <c r="B4" s="20"/>
      <c r="D4" s="21" t="s">
        <v>98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Stavební úpravy holičství + přístavba, Masarykovo náměstí č.p. 1340, Přelouč</v>
      </c>
      <c r="F7" s="242"/>
      <c r="G7" s="242"/>
      <c r="H7" s="242"/>
      <c r="L7" s="20"/>
    </row>
    <row r="8" spans="2:46" ht="12" customHeight="1">
      <c r="B8" s="20"/>
      <c r="D8" s="27" t="s">
        <v>99</v>
      </c>
      <c r="L8" s="20"/>
    </row>
    <row r="9" spans="2:46" s="1" customFormat="1" ht="16.5" customHeight="1">
      <c r="B9" s="32"/>
      <c r="E9" s="241" t="s">
        <v>179</v>
      </c>
      <c r="F9" s="243"/>
      <c r="G9" s="243"/>
      <c r="H9" s="243"/>
      <c r="L9" s="32"/>
    </row>
    <row r="10" spans="2:46" s="1" customFormat="1" ht="12" customHeight="1">
      <c r="B10" s="32"/>
      <c r="D10" s="27" t="s">
        <v>180</v>
      </c>
      <c r="L10" s="32"/>
    </row>
    <row r="11" spans="2:46" s="1" customFormat="1" ht="16.5" customHeight="1">
      <c r="B11" s="32"/>
      <c r="E11" s="198" t="s">
        <v>181</v>
      </c>
      <c r="F11" s="243"/>
      <c r="G11" s="243"/>
      <c r="H11" s="243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27. 1. 2025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4" t="str">
        <f>'Rekapitulace stavby'!E14</f>
        <v>Vyplň údaj</v>
      </c>
      <c r="F20" s="224"/>
      <c r="G20" s="224"/>
      <c r="H20" s="224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34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29" t="s">
        <v>1</v>
      </c>
      <c r="F29" s="229"/>
      <c r="G29" s="229"/>
      <c r="H29" s="229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ROUND(J149,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ROUND((SUM(BE149:BE1174)),  2)</f>
        <v>0</v>
      </c>
      <c r="I35" s="96">
        <v>0.21</v>
      </c>
      <c r="J35" s="86">
        <f>ROUND(((SUM(BE149:BE1174))*I35),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ROUND((SUM(BF149:BF1174)),  2)</f>
        <v>0</v>
      </c>
      <c r="I36" s="96">
        <v>0.12</v>
      </c>
      <c r="J36" s="86">
        <f>ROUND(((SUM(BF149:BF1174))*I36),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ROUND((SUM(BG149:BG1174)),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ROUND((SUM(BH149:BH1174)),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ROUND((SUM(BI149:BI1174)),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101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41" t="str">
        <f>E7</f>
        <v>Stavební úpravy holičství + přístavba, Masarykovo náměstí č.p. 1340, Přelouč</v>
      </c>
      <c r="F85" s="242"/>
      <c r="G85" s="242"/>
      <c r="H85" s="242"/>
      <c r="L85" s="32"/>
    </row>
    <row r="86" spans="2:12" ht="12" customHeight="1">
      <c r="B86" s="20"/>
      <c r="C86" s="27" t="s">
        <v>99</v>
      </c>
      <c r="L86" s="20"/>
    </row>
    <row r="87" spans="2:12" s="1" customFormat="1" ht="16.5" customHeight="1">
      <c r="B87" s="32"/>
      <c r="E87" s="241" t="s">
        <v>179</v>
      </c>
      <c r="F87" s="243"/>
      <c r="G87" s="243"/>
      <c r="H87" s="243"/>
      <c r="L87" s="32"/>
    </row>
    <row r="88" spans="2:12" s="1" customFormat="1" ht="12" customHeight="1">
      <c r="B88" s="32"/>
      <c r="C88" s="27" t="s">
        <v>180</v>
      </c>
      <c r="L88" s="32"/>
    </row>
    <row r="89" spans="2:12" s="1" customFormat="1" ht="16.5" customHeight="1">
      <c r="B89" s="32"/>
      <c r="E89" s="198" t="str">
        <f>E11</f>
        <v>001 - Stavební část</v>
      </c>
      <c r="F89" s="243"/>
      <c r="G89" s="243"/>
      <c r="H89" s="243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Přelouč</v>
      </c>
      <c r="I91" s="27" t="s">
        <v>22</v>
      </c>
      <c r="J91" s="52" t="str">
        <f>IF(J14="","",J14)</f>
        <v>27. 1. 2025</v>
      </c>
      <c r="L91" s="32"/>
    </row>
    <row r="92" spans="2:12" s="1" customFormat="1" ht="6.95" customHeight="1">
      <c r="B92" s="32"/>
      <c r="L92" s="32"/>
    </row>
    <row r="93" spans="2:12" s="1" customFormat="1" ht="25.7" customHeight="1">
      <c r="B93" s="32"/>
      <c r="C93" s="27" t="s">
        <v>24</v>
      </c>
      <c r="F93" s="25" t="str">
        <f>E17</f>
        <v>Město Přelouč</v>
      </c>
      <c r="I93" s="27" t="s">
        <v>30</v>
      </c>
      <c r="J93" s="30" t="str">
        <f>E23</f>
        <v>Ing. Vítězslav Vomočil, Pardubice</v>
      </c>
      <c r="L93" s="32"/>
    </row>
    <row r="94" spans="2:12" s="1" customFormat="1" ht="25.7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>A.Vojtěch - rozpočty staveb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102</v>
      </c>
      <c r="D96" s="97"/>
      <c r="E96" s="97"/>
      <c r="F96" s="97"/>
      <c r="G96" s="97"/>
      <c r="H96" s="97"/>
      <c r="I96" s="97"/>
      <c r="J96" s="106" t="s">
        <v>103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104</v>
      </c>
      <c r="J98" s="66">
        <f>J149</f>
        <v>0</v>
      </c>
      <c r="L98" s="32"/>
      <c r="AU98" s="17" t="s">
        <v>105</v>
      </c>
    </row>
    <row r="99" spans="2:47" s="8" customFormat="1" ht="24.95" customHeight="1">
      <c r="B99" s="108"/>
      <c r="D99" s="109" t="s">
        <v>182</v>
      </c>
      <c r="E99" s="110"/>
      <c r="F99" s="110"/>
      <c r="G99" s="110"/>
      <c r="H99" s="110"/>
      <c r="I99" s="110"/>
      <c r="J99" s="111">
        <f>J150</f>
        <v>0</v>
      </c>
      <c r="L99" s="108"/>
    </row>
    <row r="100" spans="2:47" s="9" customFormat="1" ht="19.899999999999999" customHeight="1">
      <c r="B100" s="112"/>
      <c r="D100" s="113" t="s">
        <v>183</v>
      </c>
      <c r="E100" s="114"/>
      <c r="F100" s="114"/>
      <c r="G100" s="114"/>
      <c r="H100" s="114"/>
      <c r="I100" s="114"/>
      <c r="J100" s="115">
        <f>J151</f>
        <v>0</v>
      </c>
      <c r="L100" s="112"/>
    </row>
    <row r="101" spans="2:47" s="9" customFormat="1" ht="19.899999999999999" customHeight="1">
      <c r="B101" s="112"/>
      <c r="D101" s="113" t="s">
        <v>184</v>
      </c>
      <c r="E101" s="114"/>
      <c r="F101" s="114"/>
      <c r="G101" s="114"/>
      <c r="H101" s="114"/>
      <c r="I101" s="114"/>
      <c r="J101" s="115">
        <f>J181</f>
        <v>0</v>
      </c>
      <c r="L101" s="112"/>
    </row>
    <row r="102" spans="2:47" s="9" customFormat="1" ht="19.899999999999999" customHeight="1">
      <c r="B102" s="112"/>
      <c r="D102" s="113" t="s">
        <v>185</v>
      </c>
      <c r="E102" s="114"/>
      <c r="F102" s="114"/>
      <c r="G102" s="114"/>
      <c r="H102" s="114"/>
      <c r="I102" s="114"/>
      <c r="J102" s="115">
        <f>J190</f>
        <v>0</v>
      </c>
      <c r="L102" s="112"/>
    </row>
    <row r="103" spans="2:47" s="9" customFormat="1" ht="19.899999999999999" customHeight="1">
      <c r="B103" s="112"/>
      <c r="D103" s="113" t="s">
        <v>186</v>
      </c>
      <c r="E103" s="114"/>
      <c r="F103" s="114"/>
      <c r="G103" s="114"/>
      <c r="H103" s="114"/>
      <c r="I103" s="114"/>
      <c r="J103" s="115">
        <f>J242</f>
        <v>0</v>
      </c>
      <c r="L103" s="112"/>
    </row>
    <row r="104" spans="2:47" s="9" customFormat="1" ht="19.899999999999999" customHeight="1">
      <c r="B104" s="112"/>
      <c r="D104" s="113" t="s">
        <v>187</v>
      </c>
      <c r="E104" s="114"/>
      <c r="F104" s="114"/>
      <c r="G104" s="114"/>
      <c r="H104" s="114"/>
      <c r="I104" s="114"/>
      <c r="J104" s="115">
        <f>J333</f>
        <v>0</v>
      </c>
      <c r="L104" s="112"/>
    </row>
    <row r="105" spans="2:47" s="9" customFormat="1" ht="19.899999999999999" customHeight="1">
      <c r="B105" s="112"/>
      <c r="D105" s="113" t="s">
        <v>188</v>
      </c>
      <c r="E105" s="114"/>
      <c r="F105" s="114"/>
      <c r="G105" s="114"/>
      <c r="H105" s="114"/>
      <c r="I105" s="114"/>
      <c r="J105" s="115">
        <f>J370</f>
        <v>0</v>
      </c>
      <c r="L105" s="112"/>
    </row>
    <row r="106" spans="2:47" s="9" customFormat="1" ht="19.899999999999999" customHeight="1">
      <c r="B106" s="112"/>
      <c r="D106" s="113" t="s">
        <v>189</v>
      </c>
      <c r="E106" s="114"/>
      <c r="F106" s="114"/>
      <c r="G106" s="114"/>
      <c r="H106" s="114"/>
      <c r="I106" s="114"/>
      <c r="J106" s="115">
        <f>J377</f>
        <v>0</v>
      </c>
      <c r="L106" s="112"/>
    </row>
    <row r="107" spans="2:47" s="9" customFormat="1" ht="19.899999999999999" customHeight="1">
      <c r="B107" s="112"/>
      <c r="D107" s="113" t="s">
        <v>190</v>
      </c>
      <c r="E107" s="114"/>
      <c r="F107" s="114"/>
      <c r="G107" s="114"/>
      <c r="H107" s="114"/>
      <c r="I107" s="114"/>
      <c r="J107" s="115">
        <f>J415</f>
        <v>0</v>
      </c>
      <c r="L107" s="112"/>
    </row>
    <row r="108" spans="2:47" s="9" customFormat="1" ht="19.899999999999999" customHeight="1">
      <c r="B108" s="112"/>
      <c r="D108" s="113" t="s">
        <v>191</v>
      </c>
      <c r="E108" s="114"/>
      <c r="F108" s="114"/>
      <c r="G108" s="114"/>
      <c r="H108" s="114"/>
      <c r="I108" s="114"/>
      <c r="J108" s="115">
        <f>J457</f>
        <v>0</v>
      </c>
      <c r="L108" s="112"/>
    </row>
    <row r="109" spans="2:47" s="9" customFormat="1" ht="19.899999999999999" customHeight="1">
      <c r="B109" s="112"/>
      <c r="D109" s="113" t="s">
        <v>192</v>
      </c>
      <c r="E109" s="114"/>
      <c r="F109" s="114"/>
      <c r="G109" s="114"/>
      <c r="H109" s="114"/>
      <c r="I109" s="114"/>
      <c r="J109" s="115">
        <f>J527</f>
        <v>0</v>
      </c>
      <c r="L109" s="112"/>
    </row>
    <row r="110" spans="2:47" s="9" customFormat="1" ht="19.899999999999999" customHeight="1">
      <c r="B110" s="112"/>
      <c r="D110" s="113" t="s">
        <v>193</v>
      </c>
      <c r="E110" s="114"/>
      <c r="F110" s="114"/>
      <c r="G110" s="114"/>
      <c r="H110" s="114"/>
      <c r="I110" s="114"/>
      <c r="J110" s="115">
        <f>J548</f>
        <v>0</v>
      </c>
      <c r="L110" s="112"/>
    </row>
    <row r="111" spans="2:47" s="9" customFormat="1" ht="19.899999999999999" customHeight="1">
      <c r="B111" s="112"/>
      <c r="D111" s="113" t="s">
        <v>194</v>
      </c>
      <c r="E111" s="114"/>
      <c r="F111" s="114"/>
      <c r="G111" s="114"/>
      <c r="H111" s="114"/>
      <c r="I111" s="114"/>
      <c r="J111" s="115">
        <f>J555</f>
        <v>0</v>
      </c>
      <c r="L111" s="112"/>
    </row>
    <row r="112" spans="2:47" s="9" customFormat="1" ht="19.899999999999999" customHeight="1">
      <c r="B112" s="112"/>
      <c r="D112" s="113" t="s">
        <v>195</v>
      </c>
      <c r="E112" s="114"/>
      <c r="F112" s="114"/>
      <c r="G112" s="114"/>
      <c r="H112" s="114"/>
      <c r="I112" s="114"/>
      <c r="J112" s="115">
        <f>J699</f>
        <v>0</v>
      </c>
      <c r="L112" s="112"/>
    </row>
    <row r="113" spans="2:12" s="9" customFormat="1" ht="19.899999999999999" customHeight="1">
      <c r="B113" s="112"/>
      <c r="D113" s="113" t="s">
        <v>196</v>
      </c>
      <c r="E113" s="114"/>
      <c r="F113" s="114"/>
      <c r="G113" s="114"/>
      <c r="H113" s="114"/>
      <c r="I113" s="114"/>
      <c r="J113" s="115">
        <f>J706</f>
        <v>0</v>
      </c>
      <c r="L113" s="112"/>
    </row>
    <row r="114" spans="2:12" s="8" customFormat="1" ht="24.95" customHeight="1">
      <c r="B114" s="108"/>
      <c r="D114" s="109" t="s">
        <v>197</v>
      </c>
      <c r="E114" s="110"/>
      <c r="F114" s="110"/>
      <c r="G114" s="110"/>
      <c r="H114" s="110"/>
      <c r="I114" s="110"/>
      <c r="J114" s="111">
        <f>J708</f>
        <v>0</v>
      </c>
      <c r="L114" s="108"/>
    </row>
    <row r="115" spans="2:12" s="9" customFormat="1" ht="19.899999999999999" customHeight="1">
      <c r="B115" s="112"/>
      <c r="D115" s="113" t="s">
        <v>198</v>
      </c>
      <c r="E115" s="114"/>
      <c r="F115" s="114"/>
      <c r="G115" s="114"/>
      <c r="H115" s="114"/>
      <c r="I115" s="114"/>
      <c r="J115" s="115">
        <f>J709</f>
        <v>0</v>
      </c>
      <c r="L115" s="112"/>
    </row>
    <row r="116" spans="2:12" s="9" customFormat="1" ht="19.899999999999999" customHeight="1">
      <c r="B116" s="112"/>
      <c r="D116" s="113" t="s">
        <v>199</v>
      </c>
      <c r="E116" s="114"/>
      <c r="F116" s="114"/>
      <c r="G116" s="114"/>
      <c r="H116" s="114"/>
      <c r="I116" s="114"/>
      <c r="J116" s="115">
        <f>J746</f>
        <v>0</v>
      </c>
      <c r="L116" s="112"/>
    </row>
    <row r="117" spans="2:12" s="9" customFormat="1" ht="19.899999999999999" customHeight="1">
      <c r="B117" s="112"/>
      <c r="D117" s="113" t="s">
        <v>200</v>
      </c>
      <c r="E117" s="114"/>
      <c r="F117" s="114"/>
      <c r="G117" s="114"/>
      <c r="H117" s="114"/>
      <c r="I117" s="114"/>
      <c r="J117" s="115">
        <f>J789</f>
        <v>0</v>
      </c>
      <c r="L117" s="112"/>
    </row>
    <row r="118" spans="2:12" s="9" customFormat="1" ht="19.899999999999999" customHeight="1">
      <c r="B118" s="112"/>
      <c r="D118" s="113" t="s">
        <v>201</v>
      </c>
      <c r="E118" s="114"/>
      <c r="F118" s="114"/>
      <c r="G118" s="114"/>
      <c r="H118" s="114"/>
      <c r="I118" s="114"/>
      <c r="J118" s="115">
        <f>J843</f>
        <v>0</v>
      </c>
      <c r="L118" s="112"/>
    </row>
    <row r="119" spans="2:12" s="9" customFormat="1" ht="19.899999999999999" customHeight="1">
      <c r="B119" s="112"/>
      <c r="D119" s="113" t="s">
        <v>202</v>
      </c>
      <c r="E119" s="114"/>
      <c r="F119" s="114"/>
      <c r="G119" s="114"/>
      <c r="H119" s="114"/>
      <c r="I119" s="114"/>
      <c r="J119" s="115">
        <f>J849</f>
        <v>0</v>
      </c>
      <c r="L119" s="112"/>
    </row>
    <row r="120" spans="2:12" s="9" customFormat="1" ht="19.899999999999999" customHeight="1">
      <c r="B120" s="112"/>
      <c r="D120" s="113" t="s">
        <v>203</v>
      </c>
      <c r="E120" s="114"/>
      <c r="F120" s="114"/>
      <c r="G120" s="114"/>
      <c r="H120" s="114"/>
      <c r="I120" s="114"/>
      <c r="J120" s="115">
        <f>J884</f>
        <v>0</v>
      </c>
      <c r="L120" s="112"/>
    </row>
    <row r="121" spans="2:12" s="9" customFormat="1" ht="19.899999999999999" customHeight="1">
      <c r="B121" s="112"/>
      <c r="D121" s="113" t="s">
        <v>204</v>
      </c>
      <c r="E121" s="114"/>
      <c r="F121" s="114"/>
      <c r="G121" s="114"/>
      <c r="H121" s="114"/>
      <c r="I121" s="114"/>
      <c r="J121" s="115">
        <f>J945</f>
        <v>0</v>
      </c>
      <c r="L121" s="112"/>
    </row>
    <row r="122" spans="2:12" s="9" customFormat="1" ht="19.899999999999999" customHeight="1">
      <c r="B122" s="112"/>
      <c r="D122" s="113" t="s">
        <v>205</v>
      </c>
      <c r="E122" s="114"/>
      <c r="F122" s="114"/>
      <c r="G122" s="114"/>
      <c r="H122" s="114"/>
      <c r="I122" s="114"/>
      <c r="J122" s="115">
        <f>J1025</f>
        <v>0</v>
      </c>
      <c r="L122" s="112"/>
    </row>
    <row r="123" spans="2:12" s="9" customFormat="1" ht="19.899999999999999" customHeight="1">
      <c r="B123" s="112"/>
      <c r="D123" s="113" t="s">
        <v>206</v>
      </c>
      <c r="E123" s="114"/>
      <c r="F123" s="114"/>
      <c r="G123" s="114"/>
      <c r="H123" s="114"/>
      <c r="I123" s="114"/>
      <c r="J123" s="115">
        <f>J1039</f>
        <v>0</v>
      </c>
      <c r="L123" s="112"/>
    </row>
    <row r="124" spans="2:12" s="9" customFormat="1" ht="19.899999999999999" customHeight="1">
      <c r="B124" s="112"/>
      <c r="D124" s="113" t="s">
        <v>207</v>
      </c>
      <c r="E124" s="114"/>
      <c r="F124" s="114"/>
      <c r="G124" s="114"/>
      <c r="H124" s="114"/>
      <c r="I124" s="114"/>
      <c r="J124" s="115">
        <f>J1079</f>
        <v>0</v>
      </c>
      <c r="L124" s="112"/>
    </row>
    <row r="125" spans="2:12" s="9" customFormat="1" ht="19.899999999999999" customHeight="1">
      <c r="B125" s="112"/>
      <c r="D125" s="113" t="s">
        <v>208</v>
      </c>
      <c r="E125" s="114"/>
      <c r="F125" s="114"/>
      <c r="G125" s="114"/>
      <c r="H125" s="114"/>
      <c r="I125" s="114"/>
      <c r="J125" s="115">
        <f>J1096</f>
        <v>0</v>
      </c>
      <c r="L125" s="112"/>
    </row>
    <row r="126" spans="2:12" s="9" customFormat="1" ht="19.899999999999999" customHeight="1">
      <c r="B126" s="112"/>
      <c r="D126" s="113" t="s">
        <v>209</v>
      </c>
      <c r="E126" s="114"/>
      <c r="F126" s="114"/>
      <c r="G126" s="114"/>
      <c r="H126" s="114"/>
      <c r="I126" s="114"/>
      <c r="J126" s="115">
        <f>J1133</f>
        <v>0</v>
      </c>
      <c r="L126" s="112"/>
    </row>
    <row r="127" spans="2:12" s="9" customFormat="1" ht="19.899999999999999" customHeight="1">
      <c r="B127" s="112"/>
      <c r="D127" s="113" t="s">
        <v>210</v>
      </c>
      <c r="E127" s="114"/>
      <c r="F127" s="114"/>
      <c r="G127" s="114"/>
      <c r="H127" s="114"/>
      <c r="I127" s="114"/>
      <c r="J127" s="115">
        <f>J1149</f>
        <v>0</v>
      </c>
      <c r="L127" s="112"/>
    </row>
    <row r="128" spans="2:12" s="1" customFormat="1" ht="21.75" customHeight="1">
      <c r="B128" s="32"/>
      <c r="L128" s="32"/>
    </row>
    <row r="129" spans="2:12" s="1" customFormat="1" ht="6.95" customHeight="1">
      <c r="B129" s="44"/>
      <c r="C129" s="45"/>
      <c r="D129" s="45"/>
      <c r="E129" s="45"/>
      <c r="F129" s="45"/>
      <c r="G129" s="45"/>
      <c r="H129" s="45"/>
      <c r="I129" s="45"/>
      <c r="J129" s="45"/>
      <c r="K129" s="45"/>
      <c r="L129" s="32"/>
    </row>
    <row r="133" spans="2:12" s="1" customFormat="1" ht="6.95" customHeight="1">
      <c r="B133" s="46"/>
      <c r="C133" s="47"/>
      <c r="D133" s="47"/>
      <c r="E133" s="47"/>
      <c r="F133" s="47"/>
      <c r="G133" s="47"/>
      <c r="H133" s="47"/>
      <c r="I133" s="47"/>
      <c r="J133" s="47"/>
      <c r="K133" s="47"/>
      <c r="L133" s="32"/>
    </row>
    <row r="134" spans="2:12" s="1" customFormat="1" ht="24.95" customHeight="1">
      <c r="B134" s="32"/>
      <c r="C134" s="21" t="s">
        <v>111</v>
      </c>
      <c r="L134" s="32"/>
    </row>
    <row r="135" spans="2:12" s="1" customFormat="1" ht="6.95" customHeight="1">
      <c r="B135" s="32"/>
      <c r="L135" s="32"/>
    </row>
    <row r="136" spans="2:12" s="1" customFormat="1" ht="12" customHeight="1">
      <c r="B136" s="32"/>
      <c r="C136" s="27" t="s">
        <v>16</v>
      </c>
      <c r="L136" s="32"/>
    </row>
    <row r="137" spans="2:12" s="1" customFormat="1" ht="26.25" customHeight="1">
      <c r="B137" s="32"/>
      <c r="E137" s="241" t="str">
        <f>E7</f>
        <v>Stavební úpravy holičství + přístavba, Masarykovo náměstí č.p. 1340, Přelouč</v>
      </c>
      <c r="F137" s="242"/>
      <c r="G137" s="242"/>
      <c r="H137" s="242"/>
      <c r="L137" s="32"/>
    </row>
    <row r="138" spans="2:12" ht="12" customHeight="1">
      <c r="B138" s="20"/>
      <c r="C138" s="27" t="s">
        <v>99</v>
      </c>
      <c r="L138" s="20"/>
    </row>
    <row r="139" spans="2:12" s="1" customFormat="1" ht="16.5" customHeight="1">
      <c r="B139" s="32"/>
      <c r="E139" s="241" t="s">
        <v>179</v>
      </c>
      <c r="F139" s="243"/>
      <c r="G139" s="243"/>
      <c r="H139" s="243"/>
      <c r="L139" s="32"/>
    </row>
    <row r="140" spans="2:12" s="1" customFormat="1" ht="12" customHeight="1">
      <c r="B140" s="32"/>
      <c r="C140" s="27" t="s">
        <v>180</v>
      </c>
      <c r="L140" s="32"/>
    </row>
    <row r="141" spans="2:12" s="1" customFormat="1" ht="16.5" customHeight="1">
      <c r="B141" s="32"/>
      <c r="E141" s="198" t="str">
        <f>E11</f>
        <v>001 - Stavební část</v>
      </c>
      <c r="F141" s="243"/>
      <c r="G141" s="243"/>
      <c r="H141" s="243"/>
      <c r="L141" s="32"/>
    </row>
    <row r="142" spans="2:12" s="1" customFormat="1" ht="6.95" customHeight="1">
      <c r="B142" s="32"/>
      <c r="L142" s="32"/>
    </row>
    <row r="143" spans="2:12" s="1" customFormat="1" ht="12" customHeight="1">
      <c r="B143" s="32"/>
      <c r="C143" s="27" t="s">
        <v>20</v>
      </c>
      <c r="F143" s="25" t="str">
        <f>F14</f>
        <v>Přelouč</v>
      </c>
      <c r="I143" s="27" t="s">
        <v>22</v>
      </c>
      <c r="J143" s="52" t="str">
        <f>IF(J14="","",J14)</f>
        <v>27. 1. 2025</v>
      </c>
      <c r="L143" s="32"/>
    </row>
    <row r="144" spans="2:12" s="1" customFormat="1" ht="6.95" customHeight="1">
      <c r="B144" s="32"/>
      <c r="L144" s="32"/>
    </row>
    <row r="145" spans="2:65" s="1" customFormat="1" ht="25.7" customHeight="1">
      <c r="B145" s="32"/>
      <c r="C145" s="27" t="s">
        <v>24</v>
      </c>
      <c r="F145" s="25" t="str">
        <f>E17</f>
        <v>Město Přelouč</v>
      </c>
      <c r="I145" s="27" t="s">
        <v>30</v>
      </c>
      <c r="J145" s="30" t="str">
        <f>E23</f>
        <v>Ing. Vítězslav Vomočil, Pardubice</v>
      </c>
      <c r="L145" s="32"/>
    </row>
    <row r="146" spans="2:65" s="1" customFormat="1" ht="25.7" customHeight="1">
      <c r="B146" s="32"/>
      <c r="C146" s="27" t="s">
        <v>28</v>
      </c>
      <c r="F146" s="25" t="str">
        <f>IF(E20="","",E20)</f>
        <v>Vyplň údaj</v>
      </c>
      <c r="I146" s="27" t="s">
        <v>33</v>
      </c>
      <c r="J146" s="30" t="str">
        <f>E26</f>
        <v>A.Vojtěch - rozpočty staveb</v>
      </c>
      <c r="L146" s="32"/>
    </row>
    <row r="147" spans="2:65" s="1" customFormat="1" ht="10.35" customHeight="1">
      <c r="B147" s="32"/>
      <c r="L147" s="32"/>
    </row>
    <row r="148" spans="2:65" s="10" customFormat="1" ht="29.25" customHeight="1">
      <c r="B148" s="116"/>
      <c r="C148" s="117" t="s">
        <v>112</v>
      </c>
      <c r="D148" s="118" t="s">
        <v>61</v>
      </c>
      <c r="E148" s="118" t="s">
        <v>57</v>
      </c>
      <c r="F148" s="118" t="s">
        <v>58</v>
      </c>
      <c r="G148" s="118" t="s">
        <v>113</v>
      </c>
      <c r="H148" s="118" t="s">
        <v>114</v>
      </c>
      <c r="I148" s="118" t="s">
        <v>115</v>
      </c>
      <c r="J148" s="118" t="s">
        <v>103</v>
      </c>
      <c r="K148" s="119" t="s">
        <v>116</v>
      </c>
      <c r="L148" s="116"/>
      <c r="M148" s="59" t="s">
        <v>1</v>
      </c>
      <c r="N148" s="60" t="s">
        <v>40</v>
      </c>
      <c r="O148" s="60" t="s">
        <v>117</v>
      </c>
      <c r="P148" s="60" t="s">
        <v>118</v>
      </c>
      <c r="Q148" s="60" t="s">
        <v>119</v>
      </c>
      <c r="R148" s="60" t="s">
        <v>120</v>
      </c>
      <c r="S148" s="60" t="s">
        <v>121</v>
      </c>
      <c r="T148" s="61" t="s">
        <v>122</v>
      </c>
    </row>
    <row r="149" spans="2:65" s="1" customFormat="1" ht="22.9" customHeight="1">
      <c r="B149" s="32"/>
      <c r="C149" s="64" t="s">
        <v>123</v>
      </c>
      <c r="J149" s="120">
        <f>BK149</f>
        <v>0</v>
      </c>
      <c r="L149" s="32"/>
      <c r="M149" s="62"/>
      <c r="N149" s="53"/>
      <c r="O149" s="53"/>
      <c r="P149" s="121">
        <f>P150+P708</f>
        <v>0</v>
      </c>
      <c r="Q149" s="53"/>
      <c r="R149" s="121">
        <f>R150+R708</f>
        <v>307.12771235999992</v>
      </c>
      <c r="S149" s="53"/>
      <c r="T149" s="122">
        <f>T150+T708</f>
        <v>128.53400799999994</v>
      </c>
      <c r="AT149" s="17" t="s">
        <v>75</v>
      </c>
      <c r="AU149" s="17" t="s">
        <v>105</v>
      </c>
      <c r="BK149" s="123">
        <f>BK150+BK708</f>
        <v>0</v>
      </c>
    </row>
    <row r="150" spans="2:65" s="11" customFormat="1" ht="25.9" customHeight="1">
      <c r="B150" s="124"/>
      <c r="D150" s="125" t="s">
        <v>75</v>
      </c>
      <c r="E150" s="126" t="s">
        <v>211</v>
      </c>
      <c r="F150" s="126" t="s">
        <v>212</v>
      </c>
      <c r="I150" s="127"/>
      <c r="J150" s="128">
        <f>BK150</f>
        <v>0</v>
      </c>
      <c r="L150" s="124"/>
      <c r="M150" s="129"/>
      <c r="P150" s="130">
        <f>P151+P181+P190+P242+P333+P370+P377+P415+P457+P527+P548+P555+P699+P706</f>
        <v>0</v>
      </c>
      <c r="R150" s="130">
        <f>R151+R181+R190+R242+R333+R370+R377+R415+R457+R527+R548+R555+R699+R706</f>
        <v>290.25110185999995</v>
      </c>
      <c r="T150" s="131">
        <f>T151+T181+T190+T242+T333+T370+T377+T415+T457+T527+T548+T555+T699+T706</f>
        <v>126.54210199999996</v>
      </c>
      <c r="AR150" s="125" t="s">
        <v>84</v>
      </c>
      <c r="AT150" s="132" t="s">
        <v>75</v>
      </c>
      <c r="AU150" s="132" t="s">
        <v>76</v>
      </c>
      <c r="AY150" s="125" t="s">
        <v>127</v>
      </c>
      <c r="BK150" s="133">
        <f>BK151+BK181+BK190+BK242+BK333+BK370+BK377+BK415+BK457+BK527+BK548+BK555+BK699+BK706</f>
        <v>0</v>
      </c>
    </row>
    <row r="151" spans="2:65" s="11" customFormat="1" ht="22.9" customHeight="1">
      <c r="B151" s="124"/>
      <c r="D151" s="125" t="s">
        <v>75</v>
      </c>
      <c r="E151" s="134" t="s">
        <v>84</v>
      </c>
      <c r="F151" s="134" t="s">
        <v>213</v>
      </c>
      <c r="I151" s="127"/>
      <c r="J151" s="135">
        <f>BK151</f>
        <v>0</v>
      </c>
      <c r="L151" s="124"/>
      <c r="M151" s="129"/>
      <c r="P151" s="130">
        <f>SUM(P152:P180)</f>
        <v>0</v>
      </c>
      <c r="R151" s="130">
        <f>SUM(R152:R180)</f>
        <v>0</v>
      </c>
      <c r="T151" s="131">
        <f>SUM(T152:T180)</f>
        <v>0</v>
      </c>
      <c r="AR151" s="125" t="s">
        <v>84</v>
      </c>
      <c r="AT151" s="132" t="s">
        <v>75</v>
      </c>
      <c r="AU151" s="132" t="s">
        <v>84</v>
      </c>
      <c r="AY151" s="125" t="s">
        <v>127</v>
      </c>
      <c r="BK151" s="133">
        <f>SUM(BK152:BK180)</f>
        <v>0</v>
      </c>
    </row>
    <row r="152" spans="2:65" s="1" customFormat="1" ht="24.2" customHeight="1">
      <c r="B152" s="136"/>
      <c r="C152" s="137" t="s">
        <v>84</v>
      </c>
      <c r="D152" s="137" t="s">
        <v>130</v>
      </c>
      <c r="E152" s="138" t="s">
        <v>214</v>
      </c>
      <c r="F152" s="139" t="s">
        <v>215</v>
      </c>
      <c r="G152" s="140" t="s">
        <v>216</v>
      </c>
      <c r="H152" s="141">
        <v>37.767000000000003</v>
      </c>
      <c r="I152" s="142"/>
      <c r="J152" s="143">
        <f>ROUND(I152*H152,2)</f>
        <v>0</v>
      </c>
      <c r="K152" s="139" t="s">
        <v>134</v>
      </c>
      <c r="L152" s="32"/>
      <c r="M152" s="144" t="s">
        <v>1</v>
      </c>
      <c r="N152" s="145" t="s">
        <v>41</v>
      </c>
      <c r="P152" s="146">
        <f>O152*H152</f>
        <v>0</v>
      </c>
      <c r="Q152" s="146">
        <v>0</v>
      </c>
      <c r="R152" s="146">
        <f>Q152*H152</f>
        <v>0</v>
      </c>
      <c r="S152" s="146">
        <v>0</v>
      </c>
      <c r="T152" s="147">
        <f>S152*H152</f>
        <v>0</v>
      </c>
      <c r="AR152" s="148" t="s">
        <v>148</v>
      </c>
      <c r="AT152" s="148" t="s">
        <v>130</v>
      </c>
      <c r="AU152" s="148" t="s">
        <v>86</v>
      </c>
      <c r="AY152" s="17" t="s">
        <v>127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7" t="s">
        <v>84</v>
      </c>
      <c r="BK152" s="149">
        <f>ROUND(I152*H152,2)</f>
        <v>0</v>
      </c>
      <c r="BL152" s="17" t="s">
        <v>148</v>
      </c>
      <c r="BM152" s="148" t="s">
        <v>217</v>
      </c>
    </row>
    <row r="153" spans="2:65" s="12" customFormat="1" ht="11.25">
      <c r="B153" s="157"/>
      <c r="D153" s="150" t="s">
        <v>218</v>
      </c>
      <c r="E153" s="158" t="s">
        <v>1</v>
      </c>
      <c r="F153" s="159" t="s">
        <v>219</v>
      </c>
      <c r="H153" s="160">
        <v>37.767000000000003</v>
      </c>
      <c r="I153" s="161"/>
      <c r="L153" s="157"/>
      <c r="M153" s="162"/>
      <c r="T153" s="163"/>
      <c r="AT153" s="158" t="s">
        <v>218</v>
      </c>
      <c r="AU153" s="158" t="s">
        <v>86</v>
      </c>
      <c r="AV153" s="12" t="s">
        <v>86</v>
      </c>
      <c r="AW153" s="12" t="s">
        <v>32</v>
      </c>
      <c r="AX153" s="12" t="s">
        <v>84</v>
      </c>
      <c r="AY153" s="158" t="s">
        <v>127</v>
      </c>
    </row>
    <row r="154" spans="2:65" s="1" customFormat="1" ht="33" customHeight="1">
      <c r="B154" s="136"/>
      <c r="C154" s="137" t="s">
        <v>86</v>
      </c>
      <c r="D154" s="137" t="s">
        <v>130</v>
      </c>
      <c r="E154" s="138" t="s">
        <v>220</v>
      </c>
      <c r="F154" s="139" t="s">
        <v>221</v>
      </c>
      <c r="G154" s="140" t="s">
        <v>222</v>
      </c>
      <c r="H154" s="141">
        <v>16.329999999999998</v>
      </c>
      <c r="I154" s="142"/>
      <c r="J154" s="143">
        <f>ROUND(I154*H154,2)</f>
        <v>0</v>
      </c>
      <c r="K154" s="139" t="s">
        <v>134</v>
      </c>
      <c r="L154" s="32"/>
      <c r="M154" s="144" t="s">
        <v>1</v>
      </c>
      <c r="N154" s="145" t="s">
        <v>41</v>
      </c>
      <c r="P154" s="146">
        <f>O154*H154</f>
        <v>0</v>
      </c>
      <c r="Q154" s="146">
        <v>0</v>
      </c>
      <c r="R154" s="146">
        <f>Q154*H154</f>
        <v>0</v>
      </c>
      <c r="S154" s="146">
        <v>0</v>
      </c>
      <c r="T154" s="147">
        <f>S154*H154</f>
        <v>0</v>
      </c>
      <c r="AR154" s="148" t="s">
        <v>148</v>
      </c>
      <c r="AT154" s="148" t="s">
        <v>130</v>
      </c>
      <c r="AU154" s="148" t="s">
        <v>86</v>
      </c>
      <c r="AY154" s="17" t="s">
        <v>127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7" t="s">
        <v>84</v>
      </c>
      <c r="BK154" s="149">
        <f>ROUND(I154*H154,2)</f>
        <v>0</v>
      </c>
      <c r="BL154" s="17" t="s">
        <v>148</v>
      </c>
      <c r="BM154" s="148" t="s">
        <v>223</v>
      </c>
    </row>
    <row r="155" spans="2:65" s="12" customFormat="1" ht="11.25">
      <c r="B155" s="157"/>
      <c r="D155" s="150" t="s">
        <v>218</v>
      </c>
      <c r="E155" s="158" t="s">
        <v>1</v>
      </c>
      <c r="F155" s="159" t="s">
        <v>224</v>
      </c>
      <c r="H155" s="160">
        <v>11.33</v>
      </c>
      <c r="I155" s="161"/>
      <c r="L155" s="157"/>
      <c r="M155" s="162"/>
      <c r="T155" s="163"/>
      <c r="AT155" s="158" t="s">
        <v>218</v>
      </c>
      <c r="AU155" s="158" t="s">
        <v>86</v>
      </c>
      <c r="AV155" s="12" t="s">
        <v>86</v>
      </c>
      <c r="AW155" s="12" t="s">
        <v>32</v>
      </c>
      <c r="AX155" s="12" t="s">
        <v>76</v>
      </c>
      <c r="AY155" s="158" t="s">
        <v>127</v>
      </c>
    </row>
    <row r="156" spans="2:65" s="12" customFormat="1" ht="11.25">
      <c r="B156" s="157"/>
      <c r="D156" s="150" t="s">
        <v>218</v>
      </c>
      <c r="E156" s="158" t="s">
        <v>1</v>
      </c>
      <c r="F156" s="159" t="s">
        <v>225</v>
      </c>
      <c r="H156" s="160">
        <v>5</v>
      </c>
      <c r="I156" s="161"/>
      <c r="L156" s="157"/>
      <c r="M156" s="162"/>
      <c r="T156" s="163"/>
      <c r="AT156" s="158" t="s">
        <v>218</v>
      </c>
      <c r="AU156" s="158" t="s">
        <v>86</v>
      </c>
      <c r="AV156" s="12" t="s">
        <v>86</v>
      </c>
      <c r="AW156" s="12" t="s">
        <v>32</v>
      </c>
      <c r="AX156" s="12" t="s">
        <v>76</v>
      </c>
      <c r="AY156" s="158" t="s">
        <v>127</v>
      </c>
    </row>
    <row r="157" spans="2:65" s="13" customFormat="1" ht="11.25">
      <c r="B157" s="164"/>
      <c r="D157" s="150" t="s">
        <v>218</v>
      </c>
      <c r="E157" s="165" t="s">
        <v>1</v>
      </c>
      <c r="F157" s="166" t="s">
        <v>226</v>
      </c>
      <c r="H157" s="167">
        <v>16.329999999999998</v>
      </c>
      <c r="I157" s="168"/>
      <c r="L157" s="164"/>
      <c r="M157" s="169"/>
      <c r="T157" s="170"/>
      <c r="AT157" s="165" t="s">
        <v>218</v>
      </c>
      <c r="AU157" s="165" t="s">
        <v>86</v>
      </c>
      <c r="AV157" s="13" t="s">
        <v>148</v>
      </c>
      <c r="AW157" s="13" t="s">
        <v>32</v>
      </c>
      <c r="AX157" s="13" t="s">
        <v>84</v>
      </c>
      <c r="AY157" s="165" t="s">
        <v>127</v>
      </c>
    </row>
    <row r="158" spans="2:65" s="1" customFormat="1" ht="33" customHeight="1">
      <c r="B158" s="136"/>
      <c r="C158" s="137" t="s">
        <v>144</v>
      </c>
      <c r="D158" s="137" t="s">
        <v>130</v>
      </c>
      <c r="E158" s="138" t="s">
        <v>227</v>
      </c>
      <c r="F158" s="139" t="s">
        <v>228</v>
      </c>
      <c r="G158" s="140" t="s">
        <v>222</v>
      </c>
      <c r="H158" s="141">
        <v>7.94</v>
      </c>
      <c r="I158" s="142"/>
      <c r="J158" s="143">
        <f>ROUND(I158*H158,2)</f>
        <v>0</v>
      </c>
      <c r="K158" s="139" t="s">
        <v>134</v>
      </c>
      <c r="L158" s="32"/>
      <c r="M158" s="144" t="s">
        <v>1</v>
      </c>
      <c r="N158" s="145" t="s">
        <v>41</v>
      </c>
      <c r="P158" s="146">
        <f>O158*H158</f>
        <v>0</v>
      </c>
      <c r="Q158" s="146">
        <v>0</v>
      </c>
      <c r="R158" s="146">
        <f>Q158*H158</f>
        <v>0</v>
      </c>
      <c r="S158" s="146">
        <v>0</v>
      </c>
      <c r="T158" s="147">
        <f>S158*H158</f>
        <v>0</v>
      </c>
      <c r="AR158" s="148" t="s">
        <v>148</v>
      </c>
      <c r="AT158" s="148" t="s">
        <v>130</v>
      </c>
      <c r="AU158" s="148" t="s">
        <v>86</v>
      </c>
      <c r="AY158" s="17" t="s">
        <v>127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7" t="s">
        <v>84</v>
      </c>
      <c r="BK158" s="149">
        <f>ROUND(I158*H158,2)</f>
        <v>0</v>
      </c>
      <c r="BL158" s="17" t="s">
        <v>148</v>
      </c>
      <c r="BM158" s="148" t="s">
        <v>229</v>
      </c>
    </row>
    <row r="159" spans="2:65" s="12" customFormat="1" ht="11.25">
      <c r="B159" s="157"/>
      <c r="D159" s="150" t="s">
        <v>218</v>
      </c>
      <c r="E159" s="158" t="s">
        <v>1</v>
      </c>
      <c r="F159" s="159" t="s">
        <v>230</v>
      </c>
      <c r="H159" s="160">
        <v>6.9829999999999997</v>
      </c>
      <c r="I159" s="161"/>
      <c r="L159" s="157"/>
      <c r="M159" s="162"/>
      <c r="T159" s="163"/>
      <c r="AT159" s="158" t="s">
        <v>218</v>
      </c>
      <c r="AU159" s="158" t="s">
        <v>86</v>
      </c>
      <c r="AV159" s="12" t="s">
        <v>86</v>
      </c>
      <c r="AW159" s="12" t="s">
        <v>32</v>
      </c>
      <c r="AX159" s="12" t="s">
        <v>76</v>
      </c>
      <c r="AY159" s="158" t="s">
        <v>127</v>
      </c>
    </row>
    <row r="160" spans="2:65" s="12" customFormat="1" ht="11.25">
      <c r="B160" s="157"/>
      <c r="D160" s="150" t="s">
        <v>218</v>
      </c>
      <c r="E160" s="158" t="s">
        <v>1</v>
      </c>
      <c r="F160" s="159" t="s">
        <v>231</v>
      </c>
      <c r="H160" s="160">
        <v>0.95699999999999996</v>
      </c>
      <c r="I160" s="161"/>
      <c r="L160" s="157"/>
      <c r="M160" s="162"/>
      <c r="T160" s="163"/>
      <c r="AT160" s="158" t="s">
        <v>218</v>
      </c>
      <c r="AU160" s="158" t="s">
        <v>86</v>
      </c>
      <c r="AV160" s="12" t="s">
        <v>86</v>
      </c>
      <c r="AW160" s="12" t="s">
        <v>32</v>
      </c>
      <c r="AX160" s="12" t="s">
        <v>76</v>
      </c>
      <c r="AY160" s="158" t="s">
        <v>127</v>
      </c>
    </row>
    <row r="161" spans="2:65" s="13" customFormat="1" ht="11.25">
      <c r="B161" s="164"/>
      <c r="D161" s="150" t="s">
        <v>218</v>
      </c>
      <c r="E161" s="165" t="s">
        <v>1</v>
      </c>
      <c r="F161" s="166" t="s">
        <v>226</v>
      </c>
      <c r="H161" s="167">
        <v>7.9399999999999995</v>
      </c>
      <c r="I161" s="168"/>
      <c r="L161" s="164"/>
      <c r="M161" s="169"/>
      <c r="T161" s="170"/>
      <c r="AT161" s="165" t="s">
        <v>218</v>
      </c>
      <c r="AU161" s="165" t="s">
        <v>86</v>
      </c>
      <c r="AV161" s="13" t="s">
        <v>148</v>
      </c>
      <c r="AW161" s="13" t="s">
        <v>32</v>
      </c>
      <c r="AX161" s="13" t="s">
        <v>84</v>
      </c>
      <c r="AY161" s="165" t="s">
        <v>127</v>
      </c>
    </row>
    <row r="162" spans="2:65" s="1" customFormat="1" ht="24.2" customHeight="1">
      <c r="B162" s="136"/>
      <c r="C162" s="137" t="s">
        <v>148</v>
      </c>
      <c r="D162" s="137" t="s">
        <v>130</v>
      </c>
      <c r="E162" s="138" t="s">
        <v>232</v>
      </c>
      <c r="F162" s="139" t="s">
        <v>233</v>
      </c>
      <c r="G162" s="140" t="s">
        <v>222</v>
      </c>
      <c r="H162" s="141">
        <v>44.204999999999998</v>
      </c>
      <c r="I162" s="142"/>
      <c r="J162" s="143">
        <f>ROUND(I162*H162,2)</f>
        <v>0</v>
      </c>
      <c r="K162" s="139" t="s">
        <v>134</v>
      </c>
      <c r="L162" s="32"/>
      <c r="M162" s="144" t="s">
        <v>1</v>
      </c>
      <c r="N162" s="145" t="s">
        <v>41</v>
      </c>
      <c r="P162" s="146">
        <f>O162*H162</f>
        <v>0</v>
      </c>
      <c r="Q162" s="146">
        <v>0</v>
      </c>
      <c r="R162" s="146">
        <f>Q162*H162</f>
        <v>0</v>
      </c>
      <c r="S162" s="146">
        <v>0</v>
      </c>
      <c r="T162" s="147">
        <f>S162*H162</f>
        <v>0</v>
      </c>
      <c r="AR162" s="148" t="s">
        <v>148</v>
      </c>
      <c r="AT162" s="148" t="s">
        <v>130</v>
      </c>
      <c r="AU162" s="148" t="s">
        <v>86</v>
      </c>
      <c r="AY162" s="17" t="s">
        <v>127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7" t="s">
        <v>84</v>
      </c>
      <c r="BK162" s="149">
        <f>ROUND(I162*H162,2)</f>
        <v>0</v>
      </c>
      <c r="BL162" s="17" t="s">
        <v>148</v>
      </c>
      <c r="BM162" s="148" t="s">
        <v>234</v>
      </c>
    </row>
    <row r="163" spans="2:65" s="12" customFormat="1" ht="11.25">
      <c r="B163" s="157"/>
      <c r="D163" s="150" t="s">
        <v>218</v>
      </c>
      <c r="E163" s="158" t="s">
        <v>1</v>
      </c>
      <c r="F163" s="159" t="s">
        <v>235</v>
      </c>
      <c r="H163" s="160">
        <v>44.204999999999998</v>
      </c>
      <c r="I163" s="161"/>
      <c r="L163" s="157"/>
      <c r="M163" s="162"/>
      <c r="T163" s="163"/>
      <c r="AT163" s="158" t="s">
        <v>218</v>
      </c>
      <c r="AU163" s="158" t="s">
        <v>86</v>
      </c>
      <c r="AV163" s="12" t="s">
        <v>86</v>
      </c>
      <c r="AW163" s="12" t="s">
        <v>32</v>
      </c>
      <c r="AX163" s="12" t="s">
        <v>84</v>
      </c>
      <c r="AY163" s="158" t="s">
        <v>127</v>
      </c>
    </row>
    <row r="164" spans="2:65" s="1" customFormat="1" ht="37.9" customHeight="1">
      <c r="B164" s="136"/>
      <c r="C164" s="137" t="s">
        <v>126</v>
      </c>
      <c r="D164" s="137" t="s">
        <v>130</v>
      </c>
      <c r="E164" s="138" t="s">
        <v>236</v>
      </c>
      <c r="F164" s="139" t="s">
        <v>237</v>
      </c>
      <c r="G164" s="140" t="s">
        <v>222</v>
      </c>
      <c r="H164" s="141">
        <v>44.204999999999998</v>
      </c>
      <c r="I164" s="142"/>
      <c r="J164" s="143">
        <f>ROUND(I164*H164,2)</f>
        <v>0</v>
      </c>
      <c r="K164" s="139" t="s">
        <v>134</v>
      </c>
      <c r="L164" s="32"/>
      <c r="M164" s="144" t="s">
        <v>1</v>
      </c>
      <c r="N164" s="145" t="s">
        <v>41</v>
      </c>
      <c r="P164" s="146">
        <f>O164*H164</f>
        <v>0</v>
      </c>
      <c r="Q164" s="146">
        <v>0</v>
      </c>
      <c r="R164" s="146">
        <f>Q164*H164</f>
        <v>0</v>
      </c>
      <c r="S164" s="146">
        <v>0</v>
      </c>
      <c r="T164" s="147">
        <f>S164*H164</f>
        <v>0</v>
      </c>
      <c r="AR164" s="148" t="s">
        <v>148</v>
      </c>
      <c r="AT164" s="148" t="s">
        <v>130</v>
      </c>
      <c r="AU164" s="148" t="s">
        <v>86</v>
      </c>
      <c r="AY164" s="17" t="s">
        <v>127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7" t="s">
        <v>84</v>
      </c>
      <c r="BK164" s="149">
        <f>ROUND(I164*H164,2)</f>
        <v>0</v>
      </c>
      <c r="BL164" s="17" t="s">
        <v>148</v>
      </c>
      <c r="BM164" s="148" t="s">
        <v>238</v>
      </c>
    </row>
    <row r="165" spans="2:65" s="1" customFormat="1" ht="24.2" customHeight="1">
      <c r="B165" s="136"/>
      <c r="C165" s="137" t="s">
        <v>156</v>
      </c>
      <c r="D165" s="137" t="s">
        <v>130</v>
      </c>
      <c r="E165" s="138" t="s">
        <v>239</v>
      </c>
      <c r="F165" s="139" t="s">
        <v>240</v>
      </c>
      <c r="G165" s="140" t="s">
        <v>222</v>
      </c>
      <c r="H165" s="141">
        <v>17.399999999999999</v>
      </c>
      <c r="I165" s="142"/>
      <c r="J165" s="143">
        <f>ROUND(I165*H165,2)</f>
        <v>0</v>
      </c>
      <c r="K165" s="139" t="s">
        <v>134</v>
      </c>
      <c r="L165" s="32"/>
      <c r="M165" s="144" t="s">
        <v>1</v>
      </c>
      <c r="N165" s="145" t="s">
        <v>41</v>
      </c>
      <c r="P165" s="146">
        <f>O165*H165</f>
        <v>0</v>
      </c>
      <c r="Q165" s="146">
        <v>0</v>
      </c>
      <c r="R165" s="146">
        <f>Q165*H165</f>
        <v>0</v>
      </c>
      <c r="S165" s="146">
        <v>0</v>
      </c>
      <c r="T165" s="147">
        <f>S165*H165</f>
        <v>0</v>
      </c>
      <c r="AR165" s="148" t="s">
        <v>148</v>
      </c>
      <c r="AT165" s="148" t="s">
        <v>130</v>
      </c>
      <c r="AU165" s="148" t="s">
        <v>86</v>
      </c>
      <c r="AY165" s="17" t="s">
        <v>127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7" t="s">
        <v>84</v>
      </c>
      <c r="BK165" s="149">
        <f>ROUND(I165*H165,2)</f>
        <v>0</v>
      </c>
      <c r="BL165" s="17" t="s">
        <v>148</v>
      </c>
      <c r="BM165" s="148" t="s">
        <v>241</v>
      </c>
    </row>
    <row r="166" spans="2:65" s="1" customFormat="1" ht="24.2" customHeight="1">
      <c r="B166" s="136"/>
      <c r="C166" s="137" t="s">
        <v>160</v>
      </c>
      <c r="D166" s="137" t="s">
        <v>130</v>
      </c>
      <c r="E166" s="138" t="s">
        <v>242</v>
      </c>
      <c r="F166" s="139" t="s">
        <v>243</v>
      </c>
      <c r="G166" s="140" t="s">
        <v>216</v>
      </c>
      <c r="H166" s="141">
        <v>125.11</v>
      </c>
      <c r="I166" s="142"/>
      <c r="J166" s="143">
        <f>ROUND(I166*H166,2)</f>
        <v>0</v>
      </c>
      <c r="K166" s="139" t="s">
        <v>134</v>
      </c>
      <c r="L166" s="32"/>
      <c r="M166" s="144" t="s">
        <v>1</v>
      </c>
      <c r="N166" s="145" t="s">
        <v>41</v>
      </c>
      <c r="P166" s="146">
        <f>O166*H166</f>
        <v>0</v>
      </c>
      <c r="Q166" s="146">
        <v>0</v>
      </c>
      <c r="R166" s="146">
        <f>Q166*H166</f>
        <v>0</v>
      </c>
      <c r="S166" s="146">
        <v>0</v>
      </c>
      <c r="T166" s="147">
        <f>S166*H166</f>
        <v>0</v>
      </c>
      <c r="AR166" s="148" t="s">
        <v>148</v>
      </c>
      <c r="AT166" s="148" t="s">
        <v>130</v>
      </c>
      <c r="AU166" s="148" t="s">
        <v>86</v>
      </c>
      <c r="AY166" s="17" t="s">
        <v>127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7" t="s">
        <v>84</v>
      </c>
      <c r="BK166" s="149">
        <f>ROUND(I166*H166,2)</f>
        <v>0</v>
      </c>
      <c r="BL166" s="17" t="s">
        <v>148</v>
      </c>
      <c r="BM166" s="148" t="s">
        <v>244</v>
      </c>
    </row>
    <row r="167" spans="2:65" s="12" customFormat="1" ht="11.25">
      <c r="B167" s="157"/>
      <c r="D167" s="150" t="s">
        <v>218</v>
      </c>
      <c r="E167" s="158" t="s">
        <v>1</v>
      </c>
      <c r="F167" s="159" t="s">
        <v>245</v>
      </c>
      <c r="H167" s="160">
        <v>85.1</v>
      </c>
      <c r="I167" s="161"/>
      <c r="L167" s="157"/>
      <c r="M167" s="162"/>
      <c r="T167" s="163"/>
      <c r="AT167" s="158" t="s">
        <v>218</v>
      </c>
      <c r="AU167" s="158" t="s">
        <v>86</v>
      </c>
      <c r="AV167" s="12" t="s">
        <v>86</v>
      </c>
      <c r="AW167" s="12" t="s">
        <v>32</v>
      </c>
      <c r="AX167" s="12" t="s">
        <v>76</v>
      </c>
      <c r="AY167" s="158" t="s">
        <v>127</v>
      </c>
    </row>
    <row r="168" spans="2:65" s="12" customFormat="1" ht="11.25">
      <c r="B168" s="157"/>
      <c r="D168" s="150" t="s">
        <v>218</v>
      </c>
      <c r="E168" s="158" t="s">
        <v>1</v>
      </c>
      <c r="F168" s="159" t="s">
        <v>246</v>
      </c>
      <c r="H168" s="160">
        <v>20.010000000000002</v>
      </c>
      <c r="I168" s="161"/>
      <c r="L168" s="157"/>
      <c r="M168" s="162"/>
      <c r="T168" s="163"/>
      <c r="AT168" s="158" t="s">
        <v>218</v>
      </c>
      <c r="AU168" s="158" t="s">
        <v>86</v>
      </c>
      <c r="AV168" s="12" t="s">
        <v>86</v>
      </c>
      <c r="AW168" s="12" t="s">
        <v>32</v>
      </c>
      <c r="AX168" s="12" t="s">
        <v>76</v>
      </c>
      <c r="AY168" s="158" t="s">
        <v>127</v>
      </c>
    </row>
    <row r="169" spans="2:65" s="14" customFormat="1" ht="11.25">
      <c r="B169" s="171"/>
      <c r="D169" s="150" t="s">
        <v>218</v>
      </c>
      <c r="E169" s="172" t="s">
        <v>1</v>
      </c>
      <c r="F169" s="173" t="s">
        <v>247</v>
      </c>
      <c r="H169" s="174">
        <v>105.11</v>
      </c>
      <c r="I169" s="175"/>
      <c r="L169" s="171"/>
      <c r="M169" s="176"/>
      <c r="T169" s="177"/>
      <c r="AT169" s="172" t="s">
        <v>218</v>
      </c>
      <c r="AU169" s="172" t="s">
        <v>86</v>
      </c>
      <c r="AV169" s="14" t="s">
        <v>144</v>
      </c>
      <c r="AW169" s="14" t="s">
        <v>32</v>
      </c>
      <c r="AX169" s="14" t="s">
        <v>76</v>
      </c>
      <c r="AY169" s="172" t="s">
        <v>127</v>
      </c>
    </row>
    <row r="170" spans="2:65" s="12" customFormat="1" ht="11.25">
      <c r="B170" s="157"/>
      <c r="D170" s="150" t="s">
        <v>218</v>
      </c>
      <c r="E170" s="158" t="s">
        <v>1</v>
      </c>
      <c r="F170" s="159" t="s">
        <v>248</v>
      </c>
      <c r="H170" s="160">
        <v>20</v>
      </c>
      <c r="I170" s="161"/>
      <c r="L170" s="157"/>
      <c r="M170" s="162"/>
      <c r="T170" s="163"/>
      <c r="AT170" s="158" t="s">
        <v>218</v>
      </c>
      <c r="AU170" s="158" t="s">
        <v>86</v>
      </c>
      <c r="AV170" s="12" t="s">
        <v>86</v>
      </c>
      <c r="AW170" s="12" t="s">
        <v>32</v>
      </c>
      <c r="AX170" s="12" t="s">
        <v>76</v>
      </c>
      <c r="AY170" s="158" t="s">
        <v>127</v>
      </c>
    </row>
    <row r="171" spans="2:65" s="14" customFormat="1" ht="11.25">
      <c r="B171" s="171"/>
      <c r="D171" s="150" t="s">
        <v>218</v>
      </c>
      <c r="E171" s="172" t="s">
        <v>1</v>
      </c>
      <c r="F171" s="173" t="s">
        <v>249</v>
      </c>
      <c r="H171" s="174">
        <v>20</v>
      </c>
      <c r="I171" s="175"/>
      <c r="L171" s="171"/>
      <c r="M171" s="176"/>
      <c r="T171" s="177"/>
      <c r="AT171" s="172" t="s">
        <v>218</v>
      </c>
      <c r="AU171" s="172" t="s">
        <v>86</v>
      </c>
      <c r="AV171" s="14" t="s">
        <v>144</v>
      </c>
      <c r="AW171" s="14" t="s">
        <v>32</v>
      </c>
      <c r="AX171" s="14" t="s">
        <v>76</v>
      </c>
      <c r="AY171" s="172" t="s">
        <v>127</v>
      </c>
    </row>
    <row r="172" spans="2:65" s="13" customFormat="1" ht="11.25">
      <c r="B172" s="164"/>
      <c r="D172" s="150" t="s">
        <v>218</v>
      </c>
      <c r="E172" s="165" t="s">
        <v>1</v>
      </c>
      <c r="F172" s="166" t="s">
        <v>226</v>
      </c>
      <c r="H172" s="167">
        <v>125.11</v>
      </c>
      <c r="I172" s="168"/>
      <c r="L172" s="164"/>
      <c r="M172" s="169"/>
      <c r="T172" s="170"/>
      <c r="AT172" s="165" t="s">
        <v>218</v>
      </c>
      <c r="AU172" s="165" t="s">
        <v>86</v>
      </c>
      <c r="AV172" s="13" t="s">
        <v>148</v>
      </c>
      <c r="AW172" s="13" t="s">
        <v>32</v>
      </c>
      <c r="AX172" s="13" t="s">
        <v>84</v>
      </c>
      <c r="AY172" s="165" t="s">
        <v>127</v>
      </c>
    </row>
    <row r="173" spans="2:65" s="1" customFormat="1" ht="24.2" customHeight="1">
      <c r="B173" s="136"/>
      <c r="C173" s="137" t="s">
        <v>167</v>
      </c>
      <c r="D173" s="137" t="s">
        <v>130</v>
      </c>
      <c r="E173" s="138" t="s">
        <v>250</v>
      </c>
      <c r="F173" s="139" t="s">
        <v>251</v>
      </c>
      <c r="G173" s="140" t="s">
        <v>222</v>
      </c>
      <c r="H173" s="141">
        <v>51.075000000000003</v>
      </c>
      <c r="I173" s="142"/>
      <c r="J173" s="143">
        <f>ROUND(I173*H173,2)</f>
        <v>0</v>
      </c>
      <c r="K173" s="139" t="s">
        <v>134</v>
      </c>
      <c r="L173" s="32"/>
      <c r="M173" s="144" t="s">
        <v>1</v>
      </c>
      <c r="N173" s="145" t="s">
        <v>41</v>
      </c>
      <c r="P173" s="146">
        <f>O173*H173</f>
        <v>0</v>
      </c>
      <c r="Q173" s="146">
        <v>0</v>
      </c>
      <c r="R173" s="146">
        <f>Q173*H173</f>
        <v>0</v>
      </c>
      <c r="S173" s="146">
        <v>0</v>
      </c>
      <c r="T173" s="147">
        <f>S173*H173</f>
        <v>0</v>
      </c>
      <c r="AR173" s="148" t="s">
        <v>148</v>
      </c>
      <c r="AT173" s="148" t="s">
        <v>130</v>
      </c>
      <c r="AU173" s="148" t="s">
        <v>86</v>
      </c>
      <c r="AY173" s="17" t="s">
        <v>127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7" t="s">
        <v>84</v>
      </c>
      <c r="BK173" s="149">
        <f>ROUND(I173*H173,2)</f>
        <v>0</v>
      </c>
      <c r="BL173" s="17" t="s">
        <v>148</v>
      </c>
      <c r="BM173" s="148" t="s">
        <v>252</v>
      </c>
    </row>
    <row r="174" spans="2:65" s="12" customFormat="1" ht="11.25">
      <c r="B174" s="157"/>
      <c r="D174" s="150" t="s">
        <v>218</v>
      </c>
      <c r="E174" s="158" t="s">
        <v>1</v>
      </c>
      <c r="F174" s="159" t="s">
        <v>253</v>
      </c>
      <c r="H174" s="160">
        <v>68.474999999999994</v>
      </c>
      <c r="I174" s="161"/>
      <c r="L174" s="157"/>
      <c r="M174" s="162"/>
      <c r="T174" s="163"/>
      <c r="AT174" s="158" t="s">
        <v>218</v>
      </c>
      <c r="AU174" s="158" t="s">
        <v>86</v>
      </c>
      <c r="AV174" s="12" t="s">
        <v>86</v>
      </c>
      <c r="AW174" s="12" t="s">
        <v>32</v>
      </c>
      <c r="AX174" s="12" t="s">
        <v>76</v>
      </c>
      <c r="AY174" s="158" t="s">
        <v>127</v>
      </c>
    </row>
    <row r="175" spans="2:65" s="12" customFormat="1" ht="11.25">
      <c r="B175" s="157"/>
      <c r="D175" s="150" t="s">
        <v>218</v>
      </c>
      <c r="E175" s="158" t="s">
        <v>1</v>
      </c>
      <c r="F175" s="159" t="s">
        <v>254</v>
      </c>
      <c r="H175" s="160">
        <v>-17.399999999999999</v>
      </c>
      <c r="I175" s="161"/>
      <c r="L175" s="157"/>
      <c r="M175" s="162"/>
      <c r="T175" s="163"/>
      <c r="AT175" s="158" t="s">
        <v>218</v>
      </c>
      <c r="AU175" s="158" t="s">
        <v>86</v>
      </c>
      <c r="AV175" s="12" t="s">
        <v>86</v>
      </c>
      <c r="AW175" s="12" t="s">
        <v>32</v>
      </c>
      <c r="AX175" s="12" t="s">
        <v>76</v>
      </c>
      <c r="AY175" s="158" t="s">
        <v>127</v>
      </c>
    </row>
    <row r="176" spans="2:65" s="13" customFormat="1" ht="11.25">
      <c r="B176" s="164"/>
      <c r="D176" s="150" t="s">
        <v>218</v>
      </c>
      <c r="E176" s="165" t="s">
        <v>1</v>
      </c>
      <c r="F176" s="166" t="s">
        <v>226</v>
      </c>
      <c r="H176" s="167">
        <v>51.074999999999996</v>
      </c>
      <c r="I176" s="168"/>
      <c r="L176" s="164"/>
      <c r="M176" s="169"/>
      <c r="T176" s="170"/>
      <c r="AT176" s="165" t="s">
        <v>218</v>
      </c>
      <c r="AU176" s="165" t="s">
        <v>86</v>
      </c>
      <c r="AV176" s="13" t="s">
        <v>148</v>
      </c>
      <c r="AW176" s="13" t="s">
        <v>32</v>
      </c>
      <c r="AX176" s="13" t="s">
        <v>84</v>
      </c>
      <c r="AY176" s="165" t="s">
        <v>127</v>
      </c>
    </row>
    <row r="177" spans="2:65" s="1" customFormat="1" ht="37.9" customHeight="1">
      <c r="B177" s="136"/>
      <c r="C177" s="137" t="s">
        <v>174</v>
      </c>
      <c r="D177" s="137" t="s">
        <v>130</v>
      </c>
      <c r="E177" s="138" t="s">
        <v>255</v>
      </c>
      <c r="F177" s="139" t="s">
        <v>256</v>
      </c>
      <c r="G177" s="140" t="s">
        <v>222</v>
      </c>
      <c r="H177" s="141">
        <v>51.075000000000003</v>
      </c>
      <c r="I177" s="142"/>
      <c r="J177" s="143">
        <f>ROUND(I177*H177,2)</f>
        <v>0</v>
      </c>
      <c r="K177" s="139" t="s">
        <v>134</v>
      </c>
      <c r="L177" s="32"/>
      <c r="M177" s="144" t="s">
        <v>1</v>
      </c>
      <c r="N177" s="145" t="s">
        <v>41</v>
      </c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AR177" s="148" t="s">
        <v>148</v>
      </c>
      <c r="AT177" s="148" t="s">
        <v>130</v>
      </c>
      <c r="AU177" s="148" t="s">
        <v>86</v>
      </c>
      <c r="AY177" s="17" t="s">
        <v>127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7" t="s">
        <v>84</v>
      </c>
      <c r="BK177" s="149">
        <f>ROUND(I177*H177,2)</f>
        <v>0</v>
      </c>
      <c r="BL177" s="17" t="s">
        <v>148</v>
      </c>
      <c r="BM177" s="148" t="s">
        <v>257</v>
      </c>
    </row>
    <row r="178" spans="2:65" s="1" customFormat="1" ht="16.5" customHeight="1">
      <c r="B178" s="136"/>
      <c r="C178" s="137" t="s">
        <v>258</v>
      </c>
      <c r="D178" s="137" t="s">
        <v>130</v>
      </c>
      <c r="E178" s="138" t="s">
        <v>259</v>
      </c>
      <c r="F178" s="139" t="s">
        <v>260</v>
      </c>
      <c r="G178" s="140" t="s">
        <v>222</v>
      </c>
      <c r="H178" s="141">
        <v>51.075000000000003</v>
      </c>
      <c r="I178" s="142"/>
      <c r="J178" s="143">
        <f>ROUND(I178*H178,2)</f>
        <v>0</v>
      </c>
      <c r="K178" s="139" t="s">
        <v>1</v>
      </c>
      <c r="L178" s="32"/>
      <c r="M178" s="144" t="s">
        <v>1</v>
      </c>
      <c r="N178" s="145" t="s">
        <v>41</v>
      </c>
      <c r="P178" s="146">
        <f>O178*H178</f>
        <v>0</v>
      </c>
      <c r="Q178" s="146">
        <v>0</v>
      </c>
      <c r="R178" s="146">
        <f>Q178*H178</f>
        <v>0</v>
      </c>
      <c r="S178" s="146">
        <v>0</v>
      </c>
      <c r="T178" s="147">
        <f>S178*H178</f>
        <v>0</v>
      </c>
      <c r="AR178" s="148" t="s">
        <v>148</v>
      </c>
      <c r="AT178" s="148" t="s">
        <v>130</v>
      </c>
      <c r="AU178" s="148" t="s">
        <v>86</v>
      </c>
      <c r="AY178" s="17" t="s">
        <v>127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7" t="s">
        <v>84</v>
      </c>
      <c r="BK178" s="149">
        <f>ROUND(I178*H178,2)</f>
        <v>0</v>
      </c>
      <c r="BL178" s="17" t="s">
        <v>148</v>
      </c>
      <c r="BM178" s="148" t="s">
        <v>261</v>
      </c>
    </row>
    <row r="179" spans="2:65" s="1" customFormat="1" ht="33" customHeight="1">
      <c r="B179" s="136"/>
      <c r="C179" s="137" t="s">
        <v>262</v>
      </c>
      <c r="D179" s="137" t="s">
        <v>130</v>
      </c>
      <c r="E179" s="138" t="s">
        <v>263</v>
      </c>
      <c r="F179" s="139" t="s">
        <v>264</v>
      </c>
      <c r="G179" s="140" t="s">
        <v>265</v>
      </c>
      <c r="H179" s="141">
        <v>91.935000000000002</v>
      </c>
      <c r="I179" s="142"/>
      <c r="J179" s="143">
        <f>ROUND(I179*H179,2)</f>
        <v>0</v>
      </c>
      <c r="K179" s="139" t="s">
        <v>134</v>
      </c>
      <c r="L179" s="32"/>
      <c r="M179" s="144" t="s">
        <v>1</v>
      </c>
      <c r="N179" s="145" t="s">
        <v>41</v>
      </c>
      <c r="P179" s="146">
        <f>O179*H179</f>
        <v>0</v>
      </c>
      <c r="Q179" s="146">
        <v>0</v>
      </c>
      <c r="R179" s="146">
        <f>Q179*H179</f>
        <v>0</v>
      </c>
      <c r="S179" s="146">
        <v>0</v>
      </c>
      <c r="T179" s="147">
        <f>S179*H179</f>
        <v>0</v>
      </c>
      <c r="AR179" s="148" t="s">
        <v>148</v>
      </c>
      <c r="AT179" s="148" t="s">
        <v>130</v>
      </c>
      <c r="AU179" s="148" t="s">
        <v>86</v>
      </c>
      <c r="AY179" s="17" t="s">
        <v>127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7" t="s">
        <v>84</v>
      </c>
      <c r="BK179" s="149">
        <f>ROUND(I179*H179,2)</f>
        <v>0</v>
      </c>
      <c r="BL179" s="17" t="s">
        <v>148</v>
      </c>
      <c r="BM179" s="148" t="s">
        <v>266</v>
      </c>
    </row>
    <row r="180" spans="2:65" s="12" customFormat="1" ht="11.25">
      <c r="B180" s="157"/>
      <c r="D180" s="150" t="s">
        <v>218</v>
      </c>
      <c r="E180" s="158" t="s">
        <v>1</v>
      </c>
      <c r="F180" s="159" t="s">
        <v>267</v>
      </c>
      <c r="H180" s="160">
        <v>91.935000000000002</v>
      </c>
      <c r="I180" s="161"/>
      <c r="L180" s="157"/>
      <c r="M180" s="162"/>
      <c r="T180" s="163"/>
      <c r="AT180" s="158" t="s">
        <v>218</v>
      </c>
      <c r="AU180" s="158" t="s">
        <v>86</v>
      </c>
      <c r="AV180" s="12" t="s">
        <v>86</v>
      </c>
      <c r="AW180" s="12" t="s">
        <v>32</v>
      </c>
      <c r="AX180" s="12" t="s">
        <v>84</v>
      </c>
      <c r="AY180" s="158" t="s">
        <v>127</v>
      </c>
    </row>
    <row r="181" spans="2:65" s="11" customFormat="1" ht="22.9" customHeight="1">
      <c r="B181" s="124"/>
      <c r="D181" s="125" t="s">
        <v>75</v>
      </c>
      <c r="E181" s="134" t="s">
        <v>268</v>
      </c>
      <c r="F181" s="134" t="s">
        <v>269</v>
      </c>
      <c r="I181" s="127"/>
      <c r="J181" s="135">
        <f>BK181</f>
        <v>0</v>
      </c>
      <c r="L181" s="124"/>
      <c r="M181" s="129"/>
      <c r="P181" s="130">
        <f>SUM(P182:P189)</f>
        <v>0</v>
      </c>
      <c r="R181" s="130">
        <f>SUM(R182:R189)</f>
        <v>1.2800000000000001E-3</v>
      </c>
      <c r="T181" s="131">
        <f>SUM(T182:T189)</f>
        <v>0</v>
      </c>
      <c r="AR181" s="125" t="s">
        <v>84</v>
      </c>
      <c r="AT181" s="132" t="s">
        <v>75</v>
      </c>
      <c r="AU181" s="132" t="s">
        <v>84</v>
      </c>
      <c r="AY181" s="125" t="s">
        <v>127</v>
      </c>
      <c r="BK181" s="133">
        <f>SUM(BK182:BK189)</f>
        <v>0</v>
      </c>
    </row>
    <row r="182" spans="2:65" s="1" customFormat="1" ht="33" customHeight="1">
      <c r="B182" s="136"/>
      <c r="C182" s="137" t="s">
        <v>8</v>
      </c>
      <c r="D182" s="137" t="s">
        <v>130</v>
      </c>
      <c r="E182" s="138" t="s">
        <v>270</v>
      </c>
      <c r="F182" s="139" t="s">
        <v>271</v>
      </c>
      <c r="G182" s="140" t="s">
        <v>216</v>
      </c>
      <c r="H182" s="141">
        <v>40</v>
      </c>
      <c r="I182" s="142"/>
      <c r="J182" s="143">
        <f>ROUND(I182*H182,2)</f>
        <v>0</v>
      </c>
      <c r="K182" s="139" t="s">
        <v>134</v>
      </c>
      <c r="L182" s="32"/>
      <c r="M182" s="144" t="s">
        <v>1</v>
      </c>
      <c r="N182" s="145" t="s">
        <v>41</v>
      </c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AR182" s="148" t="s">
        <v>148</v>
      </c>
      <c r="AT182" s="148" t="s">
        <v>130</v>
      </c>
      <c r="AU182" s="148" t="s">
        <v>86</v>
      </c>
      <c r="AY182" s="17" t="s">
        <v>127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7" t="s">
        <v>84</v>
      </c>
      <c r="BK182" s="149">
        <f>ROUND(I182*H182,2)</f>
        <v>0</v>
      </c>
      <c r="BL182" s="17" t="s">
        <v>148</v>
      </c>
      <c r="BM182" s="148" t="s">
        <v>272</v>
      </c>
    </row>
    <row r="183" spans="2:65" s="1" customFormat="1" ht="24.2" customHeight="1">
      <c r="B183" s="136"/>
      <c r="C183" s="137" t="s">
        <v>273</v>
      </c>
      <c r="D183" s="137" t="s">
        <v>130</v>
      </c>
      <c r="E183" s="138" t="s">
        <v>274</v>
      </c>
      <c r="F183" s="139" t="s">
        <v>275</v>
      </c>
      <c r="G183" s="140" t="s">
        <v>216</v>
      </c>
      <c r="H183" s="141">
        <v>40</v>
      </c>
      <c r="I183" s="142"/>
      <c r="J183" s="143">
        <f>ROUND(I183*H183,2)</f>
        <v>0</v>
      </c>
      <c r="K183" s="139" t="s">
        <v>134</v>
      </c>
      <c r="L183" s="32"/>
      <c r="M183" s="144" t="s">
        <v>1</v>
      </c>
      <c r="N183" s="145" t="s">
        <v>41</v>
      </c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AR183" s="148" t="s">
        <v>148</v>
      </c>
      <c r="AT183" s="148" t="s">
        <v>130</v>
      </c>
      <c r="AU183" s="148" t="s">
        <v>86</v>
      </c>
      <c r="AY183" s="17" t="s">
        <v>127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7" t="s">
        <v>84</v>
      </c>
      <c r="BK183" s="149">
        <f>ROUND(I183*H183,2)</f>
        <v>0</v>
      </c>
      <c r="BL183" s="17" t="s">
        <v>148</v>
      </c>
      <c r="BM183" s="148" t="s">
        <v>276</v>
      </c>
    </row>
    <row r="184" spans="2:65" s="1" customFormat="1" ht="16.5" customHeight="1">
      <c r="B184" s="136"/>
      <c r="C184" s="178" t="s">
        <v>277</v>
      </c>
      <c r="D184" s="178" t="s">
        <v>278</v>
      </c>
      <c r="E184" s="179" t="s">
        <v>279</v>
      </c>
      <c r="F184" s="180" t="s">
        <v>280</v>
      </c>
      <c r="G184" s="181" t="s">
        <v>281</v>
      </c>
      <c r="H184" s="182">
        <v>1.28</v>
      </c>
      <c r="I184" s="183"/>
      <c r="J184" s="184">
        <f>ROUND(I184*H184,2)</f>
        <v>0</v>
      </c>
      <c r="K184" s="180" t="s">
        <v>134</v>
      </c>
      <c r="L184" s="185"/>
      <c r="M184" s="186" t="s">
        <v>1</v>
      </c>
      <c r="N184" s="187" t="s">
        <v>41</v>
      </c>
      <c r="P184" s="146">
        <f>O184*H184</f>
        <v>0</v>
      </c>
      <c r="Q184" s="146">
        <v>1E-3</v>
      </c>
      <c r="R184" s="146">
        <f>Q184*H184</f>
        <v>1.2800000000000001E-3</v>
      </c>
      <c r="S184" s="146">
        <v>0</v>
      </c>
      <c r="T184" s="147">
        <f>S184*H184</f>
        <v>0</v>
      </c>
      <c r="AR184" s="148" t="s">
        <v>167</v>
      </c>
      <c r="AT184" s="148" t="s">
        <v>278</v>
      </c>
      <c r="AU184" s="148" t="s">
        <v>86</v>
      </c>
      <c r="AY184" s="17" t="s">
        <v>127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7" t="s">
        <v>84</v>
      </c>
      <c r="BK184" s="149">
        <f>ROUND(I184*H184,2)</f>
        <v>0</v>
      </c>
      <c r="BL184" s="17" t="s">
        <v>148</v>
      </c>
      <c r="BM184" s="148" t="s">
        <v>282</v>
      </c>
    </row>
    <row r="185" spans="2:65" s="12" customFormat="1" ht="11.25">
      <c r="B185" s="157"/>
      <c r="D185" s="150" t="s">
        <v>218</v>
      </c>
      <c r="E185" s="158" t="s">
        <v>1</v>
      </c>
      <c r="F185" s="159" t="s">
        <v>283</v>
      </c>
      <c r="H185" s="160">
        <v>1.28</v>
      </c>
      <c r="I185" s="161"/>
      <c r="L185" s="157"/>
      <c r="M185" s="162"/>
      <c r="T185" s="163"/>
      <c r="AT185" s="158" t="s">
        <v>218</v>
      </c>
      <c r="AU185" s="158" t="s">
        <v>86</v>
      </c>
      <c r="AV185" s="12" t="s">
        <v>86</v>
      </c>
      <c r="AW185" s="12" t="s">
        <v>32</v>
      </c>
      <c r="AX185" s="12" t="s">
        <v>84</v>
      </c>
      <c r="AY185" s="158" t="s">
        <v>127</v>
      </c>
    </row>
    <row r="186" spans="2:65" s="1" customFormat="1" ht="33" customHeight="1">
      <c r="B186" s="136"/>
      <c r="C186" s="137" t="s">
        <v>284</v>
      </c>
      <c r="D186" s="137" t="s">
        <v>130</v>
      </c>
      <c r="E186" s="138" t="s">
        <v>285</v>
      </c>
      <c r="F186" s="139" t="s">
        <v>286</v>
      </c>
      <c r="G186" s="140" t="s">
        <v>216</v>
      </c>
      <c r="H186" s="141">
        <v>40</v>
      </c>
      <c r="I186" s="142"/>
      <c r="J186" s="143">
        <f>ROUND(I186*H186,2)</f>
        <v>0</v>
      </c>
      <c r="K186" s="139" t="s">
        <v>134</v>
      </c>
      <c r="L186" s="32"/>
      <c r="M186" s="144" t="s">
        <v>1</v>
      </c>
      <c r="N186" s="145" t="s">
        <v>41</v>
      </c>
      <c r="P186" s="146">
        <f>O186*H186</f>
        <v>0</v>
      </c>
      <c r="Q186" s="146">
        <v>0</v>
      </c>
      <c r="R186" s="146">
        <f>Q186*H186</f>
        <v>0</v>
      </c>
      <c r="S186" s="146">
        <v>0</v>
      </c>
      <c r="T186" s="147">
        <f>S186*H186</f>
        <v>0</v>
      </c>
      <c r="AR186" s="148" t="s">
        <v>148</v>
      </c>
      <c r="AT186" s="148" t="s">
        <v>130</v>
      </c>
      <c r="AU186" s="148" t="s">
        <v>86</v>
      </c>
      <c r="AY186" s="17" t="s">
        <v>127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7" t="s">
        <v>84</v>
      </c>
      <c r="BK186" s="149">
        <f>ROUND(I186*H186,2)</f>
        <v>0</v>
      </c>
      <c r="BL186" s="17" t="s">
        <v>148</v>
      </c>
      <c r="BM186" s="148" t="s">
        <v>287</v>
      </c>
    </row>
    <row r="187" spans="2:65" s="1" customFormat="1" ht="33" customHeight="1">
      <c r="B187" s="136"/>
      <c r="C187" s="137" t="s">
        <v>288</v>
      </c>
      <c r="D187" s="137" t="s">
        <v>130</v>
      </c>
      <c r="E187" s="138" t="s">
        <v>289</v>
      </c>
      <c r="F187" s="139" t="s">
        <v>290</v>
      </c>
      <c r="G187" s="140" t="s">
        <v>216</v>
      </c>
      <c r="H187" s="141">
        <v>40</v>
      </c>
      <c r="I187" s="142"/>
      <c r="J187" s="143">
        <f>ROUND(I187*H187,2)</f>
        <v>0</v>
      </c>
      <c r="K187" s="139" t="s">
        <v>134</v>
      </c>
      <c r="L187" s="32"/>
      <c r="M187" s="144" t="s">
        <v>1</v>
      </c>
      <c r="N187" s="145" t="s">
        <v>41</v>
      </c>
      <c r="P187" s="146">
        <f>O187*H187</f>
        <v>0</v>
      </c>
      <c r="Q187" s="146">
        <v>0</v>
      </c>
      <c r="R187" s="146">
        <f>Q187*H187</f>
        <v>0</v>
      </c>
      <c r="S187" s="146">
        <v>0</v>
      </c>
      <c r="T187" s="147">
        <f>S187*H187</f>
        <v>0</v>
      </c>
      <c r="AR187" s="148" t="s">
        <v>148</v>
      </c>
      <c r="AT187" s="148" t="s">
        <v>130</v>
      </c>
      <c r="AU187" s="148" t="s">
        <v>86</v>
      </c>
      <c r="AY187" s="17" t="s">
        <v>127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7" t="s">
        <v>84</v>
      </c>
      <c r="BK187" s="149">
        <f>ROUND(I187*H187,2)</f>
        <v>0</v>
      </c>
      <c r="BL187" s="17" t="s">
        <v>148</v>
      </c>
      <c r="BM187" s="148" t="s">
        <v>291</v>
      </c>
    </row>
    <row r="188" spans="2:65" s="1" customFormat="1" ht="16.5" customHeight="1">
      <c r="B188" s="136"/>
      <c r="C188" s="137" t="s">
        <v>292</v>
      </c>
      <c r="D188" s="137" t="s">
        <v>130</v>
      </c>
      <c r="E188" s="138" t="s">
        <v>293</v>
      </c>
      <c r="F188" s="139" t="s">
        <v>294</v>
      </c>
      <c r="G188" s="140" t="s">
        <v>222</v>
      </c>
      <c r="H188" s="141">
        <v>0.4</v>
      </c>
      <c r="I188" s="142"/>
      <c r="J188" s="143">
        <f>ROUND(I188*H188,2)</f>
        <v>0</v>
      </c>
      <c r="K188" s="139" t="s">
        <v>134</v>
      </c>
      <c r="L188" s="32"/>
      <c r="M188" s="144" t="s">
        <v>1</v>
      </c>
      <c r="N188" s="145" t="s">
        <v>41</v>
      </c>
      <c r="P188" s="146">
        <f>O188*H188</f>
        <v>0</v>
      </c>
      <c r="Q188" s="146">
        <v>0</v>
      </c>
      <c r="R188" s="146">
        <f>Q188*H188</f>
        <v>0</v>
      </c>
      <c r="S188" s="146">
        <v>0</v>
      </c>
      <c r="T188" s="147">
        <f>S188*H188</f>
        <v>0</v>
      </c>
      <c r="AR188" s="148" t="s">
        <v>148</v>
      </c>
      <c r="AT188" s="148" t="s">
        <v>130</v>
      </c>
      <c r="AU188" s="148" t="s">
        <v>86</v>
      </c>
      <c r="AY188" s="17" t="s">
        <v>127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7" t="s">
        <v>84</v>
      </c>
      <c r="BK188" s="149">
        <f>ROUND(I188*H188,2)</f>
        <v>0</v>
      </c>
      <c r="BL188" s="17" t="s">
        <v>148</v>
      </c>
      <c r="BM188" s="148" t="s">
        <v>295</v>
      </c>
    </row>
    <row r="189" spans="2:65" s="12" customFormat="1" ht="11.25">
      <c r="B189" s="157"/>
      <c r="D189" s="150" t="s">
        <v>218</v>
      </c>
      <c r="E189" s="158" t="s">
        <v>1</v>
      </c>
      <c r="F189" s="159" t="s">
        <v>296</v>
      </c>
      <c r="H189" s="160">
        <v>0.4</v>
      </c>
      <c r="I189" s="161"/>
      <c r="L189" s="157"/>
      <c r="M189" s="162"/>
      <c r="T189" s="163"/>
      <c r="AT189" s="158" t="s">
        <v>218</v>
      </c>
      <c r="AU189" s="158" t="s">
        <v>86</v>
      </c>
      <c r="AV189" s="12" t="s">
        <v>86</v>
      </c>
      <c r="AW189" s="12" t="s">
        <v>32</v>
      </c>
      <c r="AX189" s="12" t="s">
        <v>84</v>
      </c>
      <c r="AY189" s="158" t="s">
        <v>127</v>
      </c>
    </row>
    <row r="190" spans="2:65" s="11" customFormat="1" ht="22.9" customHeight="1">
      <c r="B190" s="124"/>
      <c r="D190" s="125" t="s">
        <v>75</v>
      </c>
      <c r="E190" s="134" t="s">
        <v>86</v>
      </c>
      <c r="F190" s="134" t="s">
        <v>297</v>
      </c>
      <c r="I190" s="127"/>
      <c r="J190" s="135">
        <f>BK190</f>
        <v>0</v>
      </c>
      <c r="L190" s="124"/>
      <c r="M190" s="129"/>
      <c r="P190" s="130">
        <f>SUM(P191:P241)</f>
        <v>0</v>
      </c>
      <c r="R190" s="130">
        <f>SUM(R191:R241)</f>
        <v>153.26334382999994</v>
      </c>
      <c r="T190" s="131">
        <f>SUM(T191:T241)</f>
        <v>0</v>
      </c>
      <c r="AR190" s="125" t="s">
        <v>84</v>
      </c>
      <c r="AT190" s="132" t="s">
        <v>75</v>
      </c>
      <c r="AU190" s="132" t="s">
        <v>84</v>
      </c>
      <c r="AY190" s="125" t="s">
        <v>127</v>
      </c>
      <c r="BK190" s="133">
        <f>SUM(BK191:BK241)</f>
        <v>0</v>
      </c>
    </row>
    <row r="191" spans="2:65" s="1" customFormat="1" ht="24.2" customHeight="1">
      <c r="B191" s="136"/>
      <c r="C191" s="137" t="s">
        <v>268</v>
      </c>
      <c r="D191" s="137" t="s">
        <v>130</v>
      </c>
      <c r="E191" s="138" t="s">
        <v>298</v>
      </c>
      <c r="F191" s="139" t="s">
        <v>299</v>
      </c>
      <c r="G191" s="140" t="s">
        <v>216</v>
      </c>
      <c r="H191" s="141">
        <v>210.22</v>
      </c>
      <c r="I191" s="142"/>
      <c r="J191" s="143">
        <f>ROUND(I191*H191,2)</f>
        <v>0</v>
      </c>
      <c r="K191" s="139" t="s">
        <v>134</v>
      </c>
      <c r="L191" s="32"/>
      <c r="M191" s="144" t="s">
        <v>1</v>
      </c>
      <c r="N191" s="145" t="s">
        <v>41</v>
      </c>
      <c r="P191" s="146">
        <f>O191*H191</f>
        <v>0</v>
      </c>
      <c r="Q191" s="146">
        <v>1E-4</v>
      </c>
      <c r="R191" s="146">
        <f>Q191*H191</f>
        <v>2.1022000000000002E-2</v>
      </c>
      <c r="S191" s="146">
        <v>0</v>
      </c>
      <c r="T191" s="147">
        <f>S191*H191</f>
        <v>0</v>
      </c>
      <c r="AR191" s="148" t="s">
        <v>148</v>
      </c>
      <c r="AT191" s="148" t="s">
        <v>130</v>
      </c>
      <c r="AU191" s="148" t="s">
        <v>86</v>
      </c>
      <c r="AY191" s="17" t="s">
        <v>127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7" t="s">
        <v>84</v>
      </c>
      <c r="BK191" s="149">
        <f>ROUND(I191*H191,2)</f>
        <v>0</v>
      </c>
      <c r="BL191" s="17" t="s">
        <v>148</v>
      </c>
      <c r="BM191" s="148" t="s">
        <v>300</v>
      </c>
    </row>
    <row r="192" spans="2:65" s="12" customFormat="1" ht="11.25">
      <c r="B192" s="157"/>
      <c r="D192" s="150" t="s">
        <v>218</v>
      </c>
      <c r="E192" s="158" t="s">
        <v>1</v>
      </c>
      <c r="F192" s="159" t="s">
        <v>245</v>
      </c>
      <c r="H192" s="160">
        <v>85.1</v>
      </c>
      <c r="I192" s="161"/>
      <c r="L192" s="157"/>
      <c r="M192" s="162"/>
      <c r="T192" s="163"/>
      <c r="AT192" s="158" t="s">
        <v>218</v>
      </c>
      <c r="AU192" s="158" t="s">
        <v>86</v>
      </c>
      <c r="AV192" s="12" t="s">
        <v>86</v>
      </c>
      <c r="AW192" s="12" t="s">
        <v>32</v>
      </c>
      <c r="AX192" s="12" t="s">
        <v>76</v>
      </c>
      <c r="AY192" s="158" t="s">
        <v>127</v>
      </c>
    </row>
    <row r="193" spans="2:65" s="12" customFormat="1" ht="11.25">
      <c r="B193" s="157"/>
      <c r="D193" s="150" t="s">
        <v>218</v>
      </c>
      <c r="E193" s="158" t="s">
        <v>1</v>
      </c>
      <c r="F193" s="159" t="s">
        <v>246</v>
      </c>
      <c r="H193" s="160">
        <v>20.010000000000002</v>
      </c>
      <c r="I193" s="161"/>
      <c r="L193" s="157"/>
      <c r="M193" s="162"/>
      <c r="T193" s="163"/>
      <c r="AT193" s="158" t="s">
        <v>218</v>
      </c>
      <c r="AU193" s="158" t="s">
        <v>86</v>
      </c>
      <c r="AV193" s="12" t="s">
        <v>86</v>
      </c>
      <c r="AW193" s="12" t="s">
        <v>32</v>
      </c>
      <c r="AX193" s="12" t="s">
        <v>76</v>
      </c>
      <c r="AY193" s="158" t="s">
        <v>127</v>
      </c>
    </row>
    <row r="194" spans="2:65" s="14" customFormat="1" ht="11.25">
      <c r="B194" s="171"/>
      <c r="D194" s="150" t="s">
        <v>218</v>
      </c>
      <c r="E194" s="172" t="s">
        <v>1</v>
      </c>
      <c r="F194" s="173" t="s">
        <v>301</v>
      </c>
      <c r="H194" s="174">
        <v>105.11</v>
      </c>
      <c r="I194" s="175"/>
      <c r="L194" s="171"/>
      <c r="M194" s="176"/>
      <c r="T194" s="177"/>
      <c r="AT194" s="172" t="s">
        <v>218</v>
      </c>
      <c r="AU194" s="172" t="s">
        <v>86</v>
      </c>
      <c r="AV194" s="14" t="s">
        <v>144</v>
      </c>
      <c r="AW194" s="14" t="s">
        <v>32</v>
      </c>
      <c r="AX194" s="14" t="s">
        <v>76</v>
      </c>
      <c r="AY194" s="172" t="s">
        <v>127</v>
      </c>
    </row>
    <row r="195" spans="2:65" s="12" customFormat="1" ht="11.25">
      <c r="B195" s="157"/>
      <c r="D195" s="150" t="s">
        <v>218</v>
      </c>
      <c r="E195" s="158" t="s">
        <v>1</v>
      </c>
      <c r="F195" s="159" t="s">
        <v>245</v>
      </c>
      <c r="H195" s="160">
        <v>85.1</v>
      </c>
      <c r="I195" s="161"/>
      <c r="L195" s="157"/>
      <c r="M195" s="162"/>
      <c r="T195" s="163"/>
      <c r="AT195" s="158" t="s">
        <v>218</v>
      </c>
      <c r="AU195" s="158" t="s">
        <v>86</v>
      </c>
      <c r="AV195" s="12" t="s">
        <v>86</v>
      </c>
      <c r="AW195" s="12" t="s">
        <v>32</v>
      </c>
      <c r="AX195" s="12" t="s">
        <v>76</v>
      </c>
      <c r="AY195" s="158" t="s">
        <v>127</v>
      </c>
    </row>
    <row r="196" spans="2:65" s="12" customFormat="1" ht="11.25">
      <c r="B196" s="157"/>
      <c r="D196" s="150" t="s">
        <v>218</v>
      </c>
      <c r="E196" s="158" t="s">
        <v>1</v>
      </c>
      <c r="F196" s="159" t="s">
        <v>246</v>
      </c>
      <c r="H196" s="160">
        <v>20.010000000000002</v>
      </c>
      <c r="I196" s="161"/>
      <c r="L196" s="157"/>
      <c r="M196" s="162"/>
      <c r="T196" s="163"/>
      <c r="AT196" s="158" t="s">
        <v>218</v>
      </c>
      <c r="AU196" s="158" t="s">
        <v>86</v>
      </c>
      <c r="AV196" s="12" t="s">
        <v>86</v>
      </c>
      <c r="AW196" s="12" t="s">
        <v>32</v>
      </c>
      <c r="AX196" s="12" t="s">
        <v>76</v>
      </c>
      <c r="AY196" s="158" t="s">
        <v>127</v>
      </c>
    </row>
    <row r="197" spans="2:65" s="14" customFormat="1" ht="11.25">
      <c r="B197" s="171"/>
      <c r="D197" s="150" t="s">
        <v>218</v>
      </c>
      <c r="E197" s="172" t="s">
        <v>1</v>
      </c>
      <c r="F197" s="173" t="s">
        <v>302</v>
      </c>
      <c r="H197" s="174">
        <v>105.11</v>
      </c>
      <c r="I197" s="175"/>
      <c r="L197" s="171"/>
      <c r="M197" s="176"/>
      <c r="T197" s="177"/>
      <c r="AT197" s="172" t="s">
        <v>218</v>
      </c>
      <c r="AU197" s="172" t="s">
        <v>86</v>
      </c>
      <c r="AV197" s="14" t="s">
        <v>144</v>
      </c>
      <c r="AW197" s="14" t="s">
        <v>32</v>
      </c>
      <c r="AX197" s="14" t="s">
        <v>76</v>
      </c>
      <c r="AY197" s="172" t="s">
        <v>127</v>
      </c>
    </row>
    <row r="198" spans="2:65" s="13" customFormat="1" ht="11.25">
      <c r="B198" s="164"/>
      <c r="D198" s="150" t="s">
        <v>218</v>
      </c>
      <c r="E198" s="165" t="s">
        <v>1</v>
      </c>
      <c r="F198" s="166" t="s">
        <v>226</v>
      </c>
      <c r="H198" s="167">
        <v>210.21999999999997</v>
      </c>
      <c r="I198" s="168"/>
      <c r="L198" s="164"/>
      <c r="M198" s="169"/>
      <c r="T198" s="170"/>
      <c r="AT198" s="165" t="s">
        <v>218</v>
      </c>
      <c r="AU198" s="165" t="s">
        <v>86</v>
      </c>
      <c r="AV198" s="13" t="s">
        <v>148</v>
      </c>
      <c r="AW198" s="13" t="s">
        <v>32</v>
      </c>
      <c r="AX198" s="13" t="s">
        <v>84</v>
      </c>
      <c r="AY198" s="165" t="s">
        <v>127</v>
      </c>
    </row>
    <row r="199" spans="2:65" s="1" customFormat="1" ht="24.2" customHeight="1">
      <c r="B199" s="136"/>
      <c r="C199" s="178" t="s">
        <v>303</v>
      </c>
      <c r="D199" s="178" t="s">
        <v>278</v>
      </c>
      <c r="E199" s="179" t="s">
        <v>304</v>
      </c>
      <c r="F199" s="180" t="s">
        <v>305</v>
      </c>
      <c r="G199" s="181" t="s">
        <v>216</v>
      </c>
      <c r="H199" s="182">
        <v>126.13200000000001</v>
      </c>
      <c r="I199" s="183"/>
      <c r="J199" s="184">
        <f>ROUND(I199*H199,2)</f>
        <v>0</v>
      </c>
      <c r="K199" s="180" t="s">
        <v>134</v>
      </c>
      <c r="L199" s="185"/>
      <c r="M199" s="186" t="s">
        <v>1</v>
      </c>
      <c r="N199" s="187" t="s">
        <v>41</v>
      </c>
      <c r="P199" s="146">
        <f>O199*H199</f>
        <v>0</v>
      </c>
      <c r="Q199" s="146">
        <v>2.9999999999999997E-4</v>
      </c>
      <c r="R199" s="146">
        <f>Q199*H199</f>
        <v>3.7839600000000001E-2</v>
      </c>
      <c r="S199" s="146">
        <v>0</v>
      </c>
      <c r="T199" s="147">
        <f>S199*H199</f>
        <v>0</v>
      </c>
      <c r="AR199" s="148" t="s">
        <v>167</v>
      </c>
      <c r="AT199" s="148" t="s">
        <v>278</v>
      </c>
      <c r="AU199" s="148" t="s">
        <v>86</v>
      </c>
      <c r="AY199" s="17" t="s">
        <v>127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7" t="s">
        <v>84</v>
      </c>
      <c r="BK199" s="149">
        <f>ROUND(I199*H199,2)</f>
        <v>0</v>
      </c>
      <c r="BL199" s="17" t="s">
        <v>148</v>
      </c>
      <c r="BM199" s="148" t="s">
        <v>306</v>
      </c>
    </row>
    <row r="200" spans="2:65" s="12" customFormat="1" ht="11.25">
      <c r="B200" s="157"/>
      <c r="D200" s="150" t="s">
        <v>218</v>
      </c>
      <c r="E200" s="158" t="s">
        <v>1</v>
      </c>
      <c r="F200" s="159" t="s">
        <v>307</v>
      </c>
      <c r="H200" s="160">
        <v>126.13200000000001</v>
      </c>
      <c r="I200" s="161"/>
      <c r="L200" s="157"/>
      <c r="M200" s="162"/>
      <c r="T200" s="163"/>
      <c r="AT200" s="158" t="s">
        <v>218</v>
      </c>
      <c r="AU200" s="158" t="s">
        <v>86</v>
      </c>
      <c r="AV200" s="12" t="s">
        <v>86</v>
      </c>
      <c r="AW200" s="12" t="s">
        <v>32</v>
      </c>
      <c r="AX200" s="12" t="s">
        <v>84</v>
      </c>
      <c r="AY200" s="158" t="s">
        <v>127</v>
      </c>
    </row>
    <row r="201" spans="2:65" s="1" customFormat="1" ht="24.2" customHeight="1">
      <c r="B201" s="136"/>
      <c r="C201" s="178" t="s">
        <v>308</v>
      </c>
      <c r="D201" s="178" t="s">
        <v>278</v>
      </c>
      <c r="E201" s="179" t="s">
        <v>309</v>
      </c>
      <c r="F201" s="180" t="s">
        <v>310</v>
      </c>
      <c r="G201" s="181" t="s">
        <v>216</v>
      </c>
      <c r="H201" s="182">
        <v>126.13200000000001</v>
      </c>
      <c r="I201" s="183"/>
      <c r="J201" s="184">
        <f>ROUND(I201*H201,2)</f>
        <v>0</v>
      </c>
      <c r="K201" s="180" t="s">
        <v>134</v>
      </c>
      <c r="L201" s="185"/>
      <c r="M201" s="186" t="s">
        <v>1</v>
      </c>
      <c r="N201" s="187" t="s">
        <v>41</v>
      </c>
      <c r="P201" s="146">
        <f>O201*H201</f>
        <v>0</v>
      </c>
      <c r="Q201" s="146">
        <v>5.0000000000000001E-4</v>
      </c>
      <c r="R201" s="146">
        <f>Q201*H201</f>
        <v>6.3065999999999997E-2</v>
      </c>
      <c r="S201" s="146">
        <v>0</v>
      </c>
      <c r="T201" s="147">
        <f>S201*H201</f>
        <v>0</v>
      </c>
      <c r="AR201" s="148" t="s">
        <v>167</v>
      </c>
      <c r="AT201" s="148" t="s">
        <v>278</v>
      </c>
      <c r="AU201" s="148" t="s">
        <v>86</v>
      </c>
      <c r="AY201" s="17" t="s">
        <v>127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7" t="s">
        <v>84</v>
      </c>
      <c r="BK201" s="149">
        <f>ROUND(I201*H201,2)</f>
        <v>0</v>
      </c>
      <c r="BL201" s="17" t="s">
        <v>148</v>
      </c>
      <c r="BM201" s="148" t="s">
        <v>311</v>
      </c>
    </row>
    <row r="202" spans="2:65" s="12" customFormat="1" ht="11.25">
      <c r="B202" s="157"/>
      <c r="D202" s="150" t="s">
        <v>218</v>
      </c>
      <c r="E202" s="158" t="s">
        <v>1</v>
      </c>
      <c r="F202" s="159" t="s">
        <v>307</v>
      </c>
      <c r="H202" s="160">
        <v>126.13200000000001</v>
      </c>
      <c r="I202" s="161"/>
      <c r="L202" s="157"/>
      <c r="M202" s="162"/>
      <c r="T202" s="163"/>
      <c r="AT202" s="158" t="s">
        <v>218</v>
      </c>
      <c r="AU202" s="158" t="s">
        <v>86</v>
      </c>
      <c r="AV202" s="12" t="s">
        <v>86</v>
      </c>
      <c r="AW202" s="12" t="s">
        <v>32</v>
      </c>
      <c r="AX202" s="12" t="s">
        <v>84</v>
      </c>
      <c r="AY202" s="158" t="s">
        <v>127</v>
      </c>
    </row>
    <row r="203" spans="2:65" s="1" customFormat="1" ht="37.9" customHeight="1">
      <c r="B203" s="136"/>
      <c r="C203" s="137" t="s">
        <v>7</v>
      </c>
      <c r="D203" s="137" t="s">
        <v>130</v>
      </c>
      <c r="E203" s="138" t="s">
        <v>312</v>
      </c>
      <c r="F203" s="139" t="s">
        <v>313</v>
      </c>
      <c r="G203" s="140" t="s">
        <v>314</v>
      </c>
      <c r="H203" s="141">
        <v>48</v>
      </c>
      <c r="I203" s="142"/>
      <c r="J203" s="143">
        <f>ROUND(I203*H203,2)</f>
        <v>0</v>
      </c>
      <c r="K203" s="139" t="s">
        <v>134</v>
      </c>
      <c r="L203" s="32"/>
      <c r="M203" s="144" t="s">
        <v>1</v>
      </c>
      <c r="N203" s="145" t="s">
        <v>41</v>
      </c>
      <c r="P203" s="146">
        <f>O203*H203</f>
        <v>0</v>
      </c>
      <c r="Q203" s="146">
        <v>5.0000000000000001E-4</v>
      </c>
      <c r="R203" s="146">
        <f>Q203*H203</f>
        <v>2.4E-2</v>
      </c>
      <c r="S203" s="146">
        <v>0</v>
      </c>
      <c r="T203" s="147">
        <f>S203*H203</f>
        <v>0</v>
      </c>
      <c r="AR203" s="148" t="s">
        <v>148</v>
      </c>
      <c r="AT203" s="148" t="s">
        <v>130</v>
      </c>
      <c r="AU203" s="148" t="s">
        <v>86</v>
      </c>
      <c r="AY203" s="17" t="s">
        <v>127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7" t="s">
        <v>84</v>
      </c>
      <c r="BK203" s="149">
        <f>ROUND(I203*H203,2)</f>
        <v>0</v>
      </c>
      <c r="BL203" s="17" t="s">
        <v>148</v>
      </c>
      <c r="BM203" s="148" t="s">
        <v>315</v>
      </c>
    </row>
    <row r="204" spans="2:65" s="1" customFormat="1" ht="37.9" customHeight="1">
      <c r="B204" s="136"/>
      <c r="C204" s="137" t="s">
        <v>316</v>
      </c>
      <c r="D204" s="137" t="s">
        <v>130</v>
      </c>
      <c r="E204" s="138" t="s">
        <v>317</v>
      </c>
      <c r="F204" s="139" t="s">
        <v>318</v>
      </c>
      <c r="G204" s="140" t="s">
        <v>314</v>
      </c>
      <c r="H204" s="141">
        <v>20.7</v>
      </c>
      <c r="I204" s="142"/>
      <c r="J204" s="143">
        <f>ROUND(I204*H204,2)</f>
        <v>0</v>
      </c>
      <c r="K204" s="139" t="s">
        <v>134</v>
      </c>
      <c r="L204" s="32"/>
      <c r="M204" s="144" t="s">
        <v>1</v>
      </c>
      <c r="N204" s="145" t="s">
        <v>41</v>
      </c>
      <c r="P204" s="146">
        <f>O204*H204</f>
        <v>0</v>
      </c>
      <c r="Q204" s="146">
        <v>1.6299999999999999E-3</v>
      </c>
      <c r="R204" s="146">
        <f>Q204*H204</f>
        <v>3.3741E-2</v>
      </c>
      <c r="S204" s="146">
        <v>0</v>
      </c>
      <c r="T204" s="147">
        <f>S204*H204</f>
        <v>0</v>
      </c>
      <c r="AR204" s="148" t="s">
        <v>148</v>
      </c>
      <c r="AT204" s="148" t="s">
        <v>130</v>
      </c>
      <c r="AU204" s="148" t="s">
        <v>86</v>
      </c>
      <c r="AY204" s="17" t="s">
        <v>127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7" t="s">
        <v>84</v>
      </c>
      <c r="BK204" s="149">
        <f>ROUND(I204*H204,2)</f>
        <v>0</v>
      </c>
      <c r="BL204" s="17" t="s">
        <v>148</v>
      </c>
      <c r="BM204" s="148" t="s">
        <v>319</v>
      </c>
    </row>
    <row r="205" spans="2:65" s="12" customFormat="1" ht="11.25">
      <c r="B205" s="157"/>
      <c r="D205" s="150" t="s">
        <v>218</v>
      </c>
      <c r="E205" s="158" t="s">
        <v>1</v>
      </c>
      <c r="F205" s="159" t="s">
        <v>320</v>
      </c>
      <c r="H205" s="160">
        <v>15</v>
      </c>
      <c r="I205" s="161"/>
      <c r="L205" s="157"/>
      <c r="M205" s="162"/>
      <c r="T205" s="163"/>
      <c r="AT205" s="158" t="s">
        <v>218</v>
      </c>
      <c r="AU205" s="158" t="s">
        <v>86</v>
      </c>
      <c r="AV205" s="12" t="s">
        <v>86</v>
      </c>
      <c r="AW205" s="12" t="s">
        <v>32</v>
      </c>
      <c r="AX205" s="12" t="s">
        <v>76</v>
      </c>
      <c r="AY205" s="158" t="s">
        <v>127</v>
      </c>
    </row>
    <row r="206" spans="2:65" s="12" customFormat="1" ht="11.25">
      <c r="B206" s="157"/>
      <c r="D206" s="150" t="s">
        <v>218</v>
      </c>
      <c r="E206" s="158" t="s">
        <v>1</v>
      </c>
      <c r="F206" s="159" t="s">
        <v>321</v>
      </c>
      <c r="H206" s="160">
        <v>5.7</v>
      </c>
      <c r="I206" s="161"/>
      <c r="L206" s="157"/>
      <c r="M206" s="162"/>
      <c r="T206" s="163"/>
      <c r="AT206" s="158" t="s">
        <v>218</v>
      </c>
      <c r="AU206" s="158" t="s">
        <v>86</v>
      </c>
      <c r="AV206" s="12" t="s">
        <v>86</v>
      </c>
      <c r="AW206" s="12" t="s">
        <v>32</v>
      </c>
      <c r="AX206" s="12" t="s">
        <v>76</v>
      </c>
      <c r="AY206" s="158" t="s">
        <v>127</v>
      </c>
    </row>
    <row r="207" spans="2:65" s="13" customFormat="1" ht="11.25">
      <c r="B207" s="164"/>
      <c r="D207" s="150" t="s">
        <v>218</v>
      </c>
      <c r="E207" s="165" t="s">
        <v>1</v>
      </c>
      <c r="F207" s="166" t="s">
        <v>226</v>
      </c>
      <c r="H207" s="167">
        <v>20.7</v>
      </c>
      <c r="I207" s="168"/>
      <c r="L207" s="164"/>
      <c r="M207" s="169"/>
      <c r="T207" s="170"/>
      <c r="AT207" s="165" t="s">
        <v>218</v>
      </c>
      <c r="AU207" s="165" t="s">
        <v>86</v>
      </c>
      <c r="AV207" s="13" t="s">
        <v>148</v>
      </c>
      <c r="AW207" s="13" t="s">
        <v>32</v>
      </c>
      <c r="AX207" s="13" t="s">
        <v>84</v>
      </c>
      <c r="AY207" s="165" t="s">
        <v>127</v>
      </c>
    </row>
    <row r="208" spans="2:65" s="1" customFormat="1" ht="24.2" customHeight="1">
      <c r="B208" s="136"/>
      <c r="C208" s="137" t="s">
        <v>322</v>
      </c>
      <c r="D208" s="137" t="s">
        <v>130</v>
      </c>
      <c r="E208" s="138" t="s">
        <v>323</v>
      </c>
      <c r="F208" s="139" t="s">
        <v>324</v>
      </c>
      <c r="G208" s="140" t="s">
        <v>314</v>
      </c>
      <c r="H208" s="141">
        <v>14.6</v>
      </c>
      <c r="I208" s="142"/>
      <c r="J208" s="143">
        <f>ROUND(I208*H208,2)</f>
        <v>0</v>
      </c>
      <c r="K208" s="139" t="s">
        <v>134</v>
      </c>
      <c r="L208" s="32"/>
      <c r="M208" s="144" t="s">
        <v>1</v>
      </c>
      <c r="N208" s="145" t="s">
        <v>41</v>
      </c>
      <c r="P208" s="146">
        <f>O208*H208</f>
        <v>0</v>
      </c>
      <c r="Q208" s="146">
        <v>3.3999999999999998E-3</v>
      </c>
      <c r="R208" s="146">
        <f>Q208*H208</f>
        <v>4.9639999999999997E-2</v>
      </c>
      <c r="S208" s="146">
        <v>0</v>
      </c>
      <c r="T208" s="147">
        <f>S208*H208</f>
        <v>0</v>
      </c>
      <c r="AR208" s="148" t="s">
        <v>148</v>
      </c>
      <c r="AT208" s="148" t="s">
        <v>130</v>
      </c>
      <c r="AU208" s="148" t="s">
        <v>86</v>
      </c>
      <c r="AY208" s="17" t="s">
        <v>127</v>
      </c>
      <c r="BE208" s="149">
        <f>IF(N208="základní",J208,0)</f>
        <v>0</v>
      </c>
      <c r="BF208" s="149">
        <f>IF(N208="snížená",J208,0)</f>
        <v>0</v>
      </c>
      <c r="BG208" s="149">
        <f>IF(N208="zákl. přenesená",J208,0)</f>
        <v>0</v>
      </c>
      <c r="BH208" s="149">
        <f>IF(N208="sníž. přenesená",J208,0)</f>
        <v>0</v>
      </c>
      <c r="BI208" s="149">
        <f>IF(N208="nulová",J208,0)</f>
        <v>0</v>
      </c>
      <c r="BJ208" s="17" t="s">
        <v>84</v>
      </c>
      <c r="BK208" s="149">
        <f>ROUND(I208*H208,2)</f>
        <v>0</v>
      </c>
      <c r="BL208" s="17" t="s">
        <v>148</v>
      </c>
      <c r="BM208" s="148" t="s">
        <v>325</v>
      </c>
    </row>
    <row r="209" spans="2:65" s="12" customFormat="1" ht="11.25">
      <c r="B209" s="157"/>
      <c r="D209" s="150" t="s">
        <v>218</v>
      </c>
      <c r="E209" s="158" t="s">
        <v>1</v>
      </c>
      <c r="F209" s="159" t="s">
        <v>326</v>
      </c>
      <c r="H209" s="160">
        <v>14</v>
      </c>
      <c r="I209" s="161"/>
      <c r="L209" s="157"/>
      <c r="M209" s="162"/>
      <c r="T209" s="163"/>
      <c r="AT209" s="158" t="s">
        <v>218</v>
      </c>
      <c r="AU209" s="158" t="s">
        <v>86</v>
      </c>
      <c r="AV209" s="12" t="s">
        <v>86</v>
      </c>
      <c r="AW209" s="12" t="s">
        <v>32</v>
      </c>
      <c r="AX209" s="12" t="s">
        <v>76</v>
      </c>
      <c r="AY209" s="158" t="s">
        <v>127</v>
      </c>
    </row>
    <row r="210" spans="2:65" s="12" customFormat="1" ht="11.25">
      <c r="B210" s="157"/>
      <c r="D210" s="150" t="s">
        <v>218</v>
      </c>
      <c r="E210" s="158" t="s">
        <v>1</v>
      </c>
      <c r="F210" s="159" t="s">
        <v>327</v>
      </c>
      <c r="H210" s="160">
        <v>0.6</v>
      </c>
      <c r="I210" s="161"/>
      <c r="L210" s="157"/>
      <c r="M210" s="162"/>
      <c r="T210" s="163"/>
      <c r="AT210" s="158" t="s">
        <v>218</v>
      </c>
      <c r="AU210" s="158" t="s">
        <v>86</v>
      </c>
      <c r="AV210" s="12" t="s">
        <v>86</v>
      </c>
      <c r="AW210" s="12" t="s">
        <v>32</v>
      </c>
      <c r="AX210" s="12" t="s">
        <v>76</v>
      </c>
      <c r="AY210" s="158" t="s">
        <v>127</v>
      </c>
    </row>
    <row r="211" spans="2:65" s="13" customFormat="1" ht="11.25">
      <c r="B211" s="164"/>
      <c r="D211" s="150" t="s">
        <v>218</v>
      </c>
      <c r="E211" s="165" t="s">
        <v>1</v>
      </c>
      <c r="F211" s="166" t="s">
        <v>226</v>
      </c>
      <c r="H211" s="167">
        <v>14.6</v>
      </c>
      <c r="I211" s="168"/>
      <c r="L211" s="164"/>
      <c r="M211" s="169"/>
      <c r="T211" s="170"/>
      <c r="AT211" s="165" t="s">
        <v>218</v>
      </c>
      <c r="AU211" s="165" t="s">
        <v>86</v>
      </c>
      <c r="AV211" s="13" t="s">
        <v>148</v>
      </c>
      <c r="AW211" s="13" t="s">
        <v>32</v>
      </c>
      <c r="AX211" s="13" t="s">
        <v>84</v>
      </c>
      <c r="AY211" s="165" t="s">
        <v>127</v>
      </c>
    </row>
    <row r="212" spans="2:65" s="1" customFormat="1" ht="24.2" customHeight="1">
      <c r="B212" s="136"/>
      <c r="C212" s="137" t="s">
        <v>328</v>
      </c>
      <c r="D212" s="137" t="s">
        <v>130</v>
      </c>
      <c r="E212" s="138" t="s">
        <v>329</v>
      </c>
      <c r="F212" s="139" t="s">
        <v>330</v>
      </c>
      <c r="G212" s="140" t="s">
        <v>222</v>
      </c>
      <c r="H212" s="141">
        <v>36.789000000000001</v>
      </c>
      <c r="I212" s="142"/>
      <c r="J212" s="143">
        <f>ROUND(I212*H212,2)</f>
        <v>0</v>
      </c>
      <c r="K212" s="139" t="s">
        <v>134</v>
      </c>
      <c r="L212" s="32"/>
      <c r="M212" s="144" t="s">
        <v>1</v>
      </c>
      <c r="N212" s="145" t="s">
        <v>41</v>
      </c>
      <c r="P212" s="146">
        <f>O212*H212</f>
        <v>0</v>
      </c>
      <c r="Q212" s="146">
        <v>2.16</v>
      </c>
      <c r="R212" s="146">
        <f>Q212*H212</f>
        <v>79.464240000000004</v>
      </c>
      <c r="S212" s="146">
        <v>0</v>
      </c>
      <c r="T212" s="147">
        <f>S212*H212</f>
        <v>0</v>
      </c>
      <c r="AR212" s="148" t="s">
        <v>148</v>
      </c>
      <c r="AT212" s="148" t="s">
        <v>130</v>
      </c>
      <c r="AU212" s="148" t="s">
        <v>86</v>
      </c>
      <c r="AY212" s="17" t="s">
        <v>127</v>
      </c>
      <c r="BE212" s="149">
        <f>IF(N212="základní",J212,0)</f>
        <v>0</v>
      </c>
      <c r="BF212" s="149">
        <f>IF(N212="snížená",J212,0)</f>
        <v>0</v>
      </c>
      <c r="BG212" s="149">
        <f>IF(N212="zákl. přenesená",J212,0)</f>
        <v>0</v>
      </c>
      <c r="BH212" s="149">
        <f>IF(N212="sníž. přenesená",J212,0)</f>
        <v>0</v>
      </c>
      <c r="BI212" s="149">
        <f>IF(N212="nulová",J212,0)</f>
        <v>0</v>
      </c>
      <c r="BJ212" s="17" t="s">
        <v>84</v>
      </c>
      <c r="BK212" s="149">
        <f>ROUND(I212*H212,2)</f>
        <v>0</v>
      </c>
      <c r="BL212" s="17" t="s">
        <v>148</v>
      </c>
      <c r="BM212" s="148" t="s">
        <v>331</v>
      </c>
    </row>
    <row r="213" spans="2:65" s="12" customFormat="1" ht="11.25">
      <c r="B213" s="157"/>
      <c r="D213" s="150" t="s">
        <v>218</v>
      </c>
      <c r="E213" s="158" t="s">
        <v>1</v>
      </c>
      <c r="F213" s="159" t="s">
        <v>332</v>
      </c>
      <c r="H213" s="160">
        <v>29.785</v>
      </c>
      <c r="I213" s="161"/>
      <c r="L213" s="157"/>
      <c r="M213" s="162"/>
      <c r="T213" s="163"/>
      <c r="AT213" s="158" t="s">
        <v>218</v>
      </c>
      <c r="AU213" s="158" t="s">
        <v>86</v>
      </c>
      <c r="AV213" s="12" t="s">
        <v>86</v>
      </c>
      <c r="AW213" s="12" t="s">
        <v>32</v>
      </c>
      <c r="AX213" s="12" t="s">
        <v>76</v>
      </c>
      <c r="AY213" s="158" t="s">
        <v>127</v>
      </c>
    </row>
    <row r="214" spans="2:65" s="12" customFormat="1" ht="11.25">
      <c r="B214" s="157"/>
      <c r="D214" s="150" t="s">
        <v>218</v>
      </c>
      <c r="E214" s="158" t="s">
        <v>1</v>
      </c>
      <c r="F214" s="159" t="s">
        <v>333</v>
      </c>
      <c r="H214" s="160">
        <v>7.0039999999999996</v>
      </c>
      <c r="I214" s="161"/>
      <c r="L214" s="157"/>
      <c r="M214" s="162"/>
      <c r="T214" s="163"/>
      <c r="AT214" s="158" t="s">
        <v>218</v>
      </c>
      <c r="AU214" s="158" t="s">
        <v>86</v>
      </c>
      <c r="AV214" s="12" t="s">
        <v>86</v>
      </c>
      <c r="AW214" s="12" t="s">
        <v>32</v>
      </c>
      <c r="AX214" s="12" t="s">
        <v>76</v>
      </c>
      <c r="AY214" s="158" t="s">
        <v>127</v>
      </c>
    </row>
    <row r="215" spans="2:65" s="13" customFormat="1" ht="11.25">
      <c r="B215" s="164"/>
      <c r="D215" s="150" t="s">
        <v>218</v>
      </c>
      <c r="E215" s="165" t="s">
        <v>1</v>
      </c>
      <c r="F215" s="166" t="s">
        <v>226</v>
      </c>
      <c r="H215" s="167">
        <v>36.789000000000001</v>
      </c>
      <c r="I215" s="168"/>
      <c r="L215" s="164"/>
      <c r="M215" s="169"/>
      <c r="T215" s="170"/>
      <c r="AT215" s="165" t="s">
        <v>218</v>
      </c>
      <c r="AU215" s="165" t="s">
        <v>86</v>
      </c>
      <c r="AV215" s="13" t="s">
        <v>148</v>
      </c>
      <c r="AW215" s="13" t="s">
        <v>32</v>
      </c>
      <c r="AX215" s="13" t="s">
        <v>84</v>
      </c>
      <c r="AY215" s="165" t="s">
        <v>127</v>
      </c>
    </row>
    <row r="216" spans="2:65" s="1" customFormat="1" ht="24.2" customHeight="1">
      <c r="B216" s="136"/>
      <c r="C216" s="137" t="s">
        <v>334</v>
      </c>
      <c r="D216" s="137" t="s">
        <v>130</v>
      </c>
      <c r="E216" s="138" t="s">
        <v>335</v>
      </c>
      <c r="F216" s="139" t="s">
        <v>336</v>
      </c>
      <c r="G216" s="140" t="s">
        <v>222</v>
      </c>
      <c r="H216" s="141">
        <v>20.72</v>
      </c>
      <c r="I216" s="142"/>
      <c r="J216" s="143">
        <f>ROUND(I216*H216,2)</f>
        <v>0</v>
      </c>
      <c r="K216" s="139" t="s">
        <v>134</v>
      </c>
      <c r="L216" s="32"/>
      <c r="M216" s="144" t="s">
        <v>1</v>
      </c>
      <c r="N216" s="145" t="s">
        <v>41</v>
      </c>
      <c r="P216" s="146">
        <f>O216*H216</f>
        <v>0</v>
      </c>
      <c r="Q216" s="146">
        <v>2.5018699999999998</v>
      </c>
      <c r="R216" s="146">
        <f>Q216*H216</f>
        <v>51.838746399999991</v>
      </c>
      <c r="S216" s="146">
        <v>0</v>
      </c>
      <c r="T216" s="147">
        <f>S216*H216</f>
        <v>0</v>
      </c>
      <c r="AR216" s="148" t="s">
        <v>148</v>
      </c>
      <c r="AT216" s="148" t="s">
        <v>130</v>
      </c>
      <c r="AU216" s="148" t="s">
        <v>86</v>
      </c>
      <c r="AY216" s="17" t="s">
        <v>127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7" t="s">
        <v>84</v>
      </c>
      <c r="BK216" s="149">
        <f>ROUND(I216*H216,2)</f>
        <v>0</v>
      </c>
      <c r="BL216" s="17" t="s">
        <v>148</v>
      </c>
      <c r="BM216" s="148" t="s">
        <v>337</v>
      </c>
    </row>
    <row r="217" spans="2:65" s="12" customFormat="1" ht="11.25">
      <c r="B217" s="157"/>
      <c r="D217" s="150" t="s">
        <v>218</v>
      </c>
      <c r="E217" s="158" t="s">
        <v>1</v>
      </c>
      <c r="F217" s="159" t="s">
        <v>338</v>
      </c>
      <c r="H217" s="160">
        <v>13.212</v>
      </c>
      <c r="I217" s="161"/>
      <c r="L217" s="157"/>
      <c r="M217" s="162"/>
      <c r="T217" s="163"/>
      <c r="AT217" s="158" t="s">
        <v>218</v>
      </c>
      <c r="AU217" s="158" t="s">
        <v>86</v>
      </c>
      <c r="AV217" s="12" t="s">
        <v>86</v>
      </c>
      <c r="AW217" s="12" t="s">
        <v>32</v>
      </c>
      <c r="AX217" s="12" t="s">
        <v>76</v>
      </c>
      <c r="AY217" s="158" t="s">
        <v>127</v>
      </c>
    </row>
    <row r="218" spans="2:65" s="12" customFormat="1" ht="11.25">
      <c r="B218" s="157"/>
      <c r="D218" s="150" t="s">
        <v>218</v>
      </c>
      <c r="E218" s="158" t="s">
        <v>1</v>
      </c>
      <c r="F218" s="159" t="s">
        <v>339</v>
      </c>
      <c r="H218" s="160">
        <v>3.1070000000000002</v>
      </c>
      <c r="I218" s="161"/>
      <c r="L218" s="157"/>
      <c r="M218" s="162"/>
      <c r="T218" s="163"/>
      <c r="AT218" s="158" t="s">
        <v>218</v>
      </c>
      <c r="AU218" s="158" t="s">
        <v>86</v>
      </c>
      <c r="AV218" s="12" t="s">
        <v>86</v>
      </c>
      <c r="AW218" s="12" t="s">
        <v>32</v>
      </c>
      <c r="AX218" s="12" t="s">
        <v>76</v>
      </c>
      <c r="AY218" s="158" t="s">
        <v>127</v>
      </c>
    </row>
    <row r="219" spans="2:65" s="14" customFormat="1" ht="11.25">
      <c r="B219" s="171"/>
      <c r="D219" s="150" t="s">
        <v>218</v>
      </c>
      <c r="E219" s="172" t="s">
        <v>1</v>
      </c>
      <c r="F219" s="173" t="s">
        <v>340</v>
      </c>
      <c r="H219" s="174">
        <v>16.318999999999999</v>
      </c>
      <c r="I219" s="175"/>
      <c r="L219" s="171"/>
      <c r="M219" s="176"/>
      <c r="T219" s="177"/>
      <c r="AT219" s="172" t="s">
        <v>218</v>
      </c>
      <c r="AU219" s="172" t="s">
        <v>86</v>
      </c>
      <c r="AV219" s="14" t="s">
        <v>144</v>
      </c>
      <c r="AW219" s="14" t="s">
        <v>32</v>
      </c>
      <c r="AX219" s="14" t="s">
        <v>76</v>
      </c>
      <c r="AY219" s="172" t="s">
        <v>127</v>
      </c>
    </row>
    <row r="220" spans="2:65" s="12" customFormat="1" ht="11.25">
      <c r="B220" s="157"/>
      <c r="D220" s="150" t="s">
        <v>218</v>
      </c>
      <c r="E220" s="158" t="s">
        <v>1</v>
      </c>
      <c r="F220" s="159" t="s">
        <v>341</v>
      </c>
      <c r="H220" s="160">
        <v>4.4009999999999998</v>
      </c>
      <c r="I220" s="161"/>
      <c r="L220" s="157"/>
      <c r="M220" s="162"/>
      <c r="T220" s="163"/>
      <c r="AT220" s="158" t="s">
        <v>218</v>
      </c>
      <c r="AU220" s="158" t="s">
        <v>86</v>
      </c>
      <c r="AV220" s="12" t="s">
        <v>86</v>
      </c>
      <c r="AW220" s="12" t="s">
        <v>32</v>
      </c>
      <c r="AX220" s="12" t="s">
        <v>76</v>
      </c>
      <c r="AY220" s="158" t="s">
        <v>127</v>
      </c>
    </row>
    <row r="221" spans="2:65" s="14" customFormat="1" ht="11.25">
      <c r="B221" s="171"/>
      <c r="D221" s="150" t="s">
        <v>218</v>
      </c>
      <c r="E221" s="172" t="s">
        <v>1</v>
      </c>
      <c r="F221" s="173" t="s">
        <v>342</v>
      </c>
      <c r="H221" s="174">
        <v>4.4009999999999998</v>
      </c>
      <c r="I221" s="175"/>
      <c r="L221" s="171"/>
      <c r="M221" s="176"/>
      <c r="T221" s="177"/>
      <c r="AT221" s="172" t="s">
        <v>218</v>
      </c>
      <c r="AU221" s="172" t="s">
        <v>86</v>
      </c>
      <c r="AV221" s="14" t="s">
        <v>144</v>
      </c>
      <c r="AW221" s="14" t="s">
        <v>32</v>
      </c>
      <c r="AX221" s="14" t="s">
        <v>76</v>
      </c>
      <c r="AY221" s="172" t="s">
        <v>127</v>
      </c>
    </row>
    <row r="222" spans="2:65" s="13" customFormat="1" ht="11.25">
      <c r="B222" s="164"/>
      <c r="D222" s="150" t="s">
        <v>218</v>
      </c>
      <c r="E222" s="165" t="s">
        <v>1</v>
      </c>
      <c r="F222" s="166" t="s">
        <v>226</v>
      </c>
      <c r="H222" s="167">
        <v>20.72</v>
      </c>
      <c r="I222" s="168"/>
      <c r="L222" s="164"/>
      <c r="M222" s="169"/>
      <c r="T222" s="170"/>
      <c r="AT222" s="165" t="s">
        <v>218</v>
      </c>
      <c r="AU222" s="165" t="s">
        <v>86</v>
      </c>
      <c r="AV222" s="13" t="s">
        <v>148</v>
      </c>
      <c r="AW222" s="13" t="s">
        <v>32</v>
      </c>
      <c r="AX222" s="13" t="s">
        <v>84</v>
      </c>
      <c r="AY222" s="165" t="s">
        <v>127</v>
      </c>
    </row>
    <row r="223" spans="2:65" s="1" customFormat="1" ht="16.5" customHeight="1">
      <c r="B223" s="136"/>
      <c r="C223" s="137" t="s">
        <v>343</v>
      </c>
      <c r="D223" s="137" t="s">
        <v>130</v>
      </c>
      <c r="E223" s="138" t="s">
        <v>344</v>
      </c>
      <c r="F223" s="139" t="s">
        <v>345</v>
      </c>
      <c r="G223" s="140" t="s">
        <v>216</v>
      </c>
      <c r="H223" s="141">
        <v>11.5</v>
      </c>
      <c r="I223" s="142"/>
      <c r="J223" s="143">
        <f>ROUND(I223*H223,2)</f>
        <v>0</v>
      </c>
      <c r="K223" s="139" t="s">
        <v>134</v>
      </c>
      <c r="L223" s="32"/>
      <c r="M223" s="144" t="s">
        <v>1</v>
      </c>
      <c r="N223" s="145" t="s">
        <v>41</v>
      </c>
      <c r="P223" s="146">
        <f>O223*H223</f>
        <v>0</v>
      </c>
      <c r="Q223" s="146">
        <v>2.9399999999999999E-3</v>
      </c>
      <c r="R223" s="146">
        <f>Q223*H223</f>
        <v>3.381E-2</v>
      </c>
      <c r="S223" s="146">
        <v>0</v>
      </c>
      <c r="T223" s="147">
        <f>S223*H223</f>
        <v>0</v>
      </c>
      <c r="AR223" s="148" t="s">
        <v>148</v>
      </c>
      <c r="AT223" s="148" t="s">
        <v>130</v>
      </c>
      <c r="AU223" s="148" t="s">
        <v>86</v>
      </c>
      <c r="AY223" s="17" t="s">
        <v>127</v>
      </c>
      <c r="BE223" s="149">
        <f>IF(N223="základní",J223,0)</f>
        <v>0</v>
      </c>
      <c r="BF223" s="149">
        <f>IF(N223="snížená",J223,0)</f>
        <v>0</v>
      </c>
      <c r="BG223" s="149">
        <f>IF(N223="zákl. přenesená",J223,0)</f>
        <v>0</v>
      </c>
      <c r="BH223" s="149">
        <f>IF(N223="sníž. přenesená",J223,0)</f>
        <v>0</v>
      </c>
      <c r="BI223" s="149">
        <f>IF(N223="nulová",J223,0)</f>
        <v>0</v>
      </c>
      <c r="BJ223" s="17" t="s">
        <v>84</v>
      </c>
      <c r="BK223" s="149">
        <f>ROUND(I223*H223,2)</f>
        <v>0</v>
      </c>
      <c r="BL223" s="17" t="s">
        <v>148</v>
      </c>
      <c r="BM223" s="148" t="s">
        <v>346</v>
      </c>
    </row>
    <row r="224" spans="2:65" s="12" customFormat="1" ht="11.25">
      <c r="B224" s="157"/>
      <c r="D224" s="150" t="s">
        <v>218</v>
      </c>
      <c r="E224" s="158" t="s">
        <v>1</v>
      </c>
      <c r="F224" s="159" t="s">
        <v>347</v>
      </c>
      <c r="H224" s="160">
        <v>8.02</v>
      </c>
      <c r="I224" s="161"/>
      <c r="L224" s="157"/>
      <c r="M224" s="162"/>
      <c r="T224" s="163"/>
      <c r="AT224" s="158" t="s">
        <v>218</v>
      </c>
      <c r="AU224" s="158" t="s">
        <v>86</v>
      </c>
      <c r="AV224" s="12" t="s">
        <v>86</v>
      </c>
      <c r="AW224" s="12" t="s">
        <v>32</v>
      </c>
      <c r="AX224" s="12" t="s">
        <v>76</v>
      </c>
      <c r="AY224" s="158" t="s">
        <v>127</v>
      </c>
    </row>
    <row r="225" spans="2:65" s="14" customFormat="1" ht="11.25">
      <c r="B225" s="171"/>
      <c r="D225" s="150" t="s">
        <v>218</v>
      </c>
      <c r="E225" s="172" t="s">
        <v>1</v>
      </c>
      <c r="F225" s="173" t="s">
        <v>340</v>
      </c>
      <c r="H225" s="174">
        <v>8.02</v>
      </c>
      <c r="I225" s="175"/>
      <c r="L225" s="171"/>
      <c r="M225" s="176"/>
      <c r="T225" s="177"/>
      <c r="AT225" s="172" t="s">
        <v>218</v>
      </c>
      <c r="AU225" s="172" t="s">
        <v>86</v>
      </c>
      <c r="AV225" s="14" t="s">
        <v>144</v>
      </c>
      <c r="AW225" s="14" t="s">
        <v>32</v>
      </c>
      <c r="AX225" s="14" t="s">
        <v>76</v>
      </c>
      <c r="AY225" s="172" t="s">
        <v>127</v>
      </c>
    </row>
    <row r="226" spans="2:65" s="12" customFormat="1" ht="11.25">
      <c r="B226" s="157"/>
      <c r="D226" s="150" t="s">
        <v>218</v>
      </c>
      <c r="E226" s="158" t="s">
        <v>1</v>
      </c>
      <c r="F226" s="159" t="s">
        <v>348</v>
      </c>
      <c r="H226" s="160">
        <v>3.48</v>
      </c>
      <c r="I226" s="161"/>
      <c r="L226" s="157"/>
      <c r="M226" s="162"/>
      <c r="T226" s="163"/>
      <c r="AT226" s="158" t="s">
        <v>218</v>
      </c>
      <c r="AU226" s="158" t="s">
        <v>86</v>
      </c>
      <c r="AV226" s="12" t="s">
        <v>86</v>
      </c>
      <c r="AW226" s="12" t="s">
        <v>32</v>
      </c>
      <c r="AX226" s="12" t="s">
        <v>76</v>
      </c>
      <c r="AY226" s="158" t="s">
        <v>127</v>
      </c>
    </row>
    <row r="227" spans="2:65" s="14" customFormat="1" ht="11.25">
      <c r="B227" s="171"/>
      <c r="D227" s="150" t="s">
        <v>218</v>
      </c>
      <c r="E227" s="172" t="s">
        <v>1</v>
      </c>
      <c r="F227" s="173" t="s">
        <v>342</v>
      </c>
      <c r="H227" s="174">
        <v>3.48</v>
      </c>
      <c r="I227" s="175"/>
      <c r="L227" s="171"/>
      <c r="M227" s="176"/>
      <c r="T227" s="177"/>
      <c r="AT227" s="172" t="s">
        <v>218</v>
      </c>
      <c r="AU227" s="172" t="s">
        <v>86</v>
      </c>
      <c r="AV227" s="14" t="s">
        <v>144</v>
      </c>
      <c r="AW227" s="14" t="s">
        <v>32</v>
      </c>
      <c r="AX227" s="14" t="s">
        <v>76</v>
      </c>
      <c r="AY227" s="172" t="s">
        <v>127</v>
      </c>
    </row>
    <row r="228" spans="2:65" s="13" customFormat="1" ht="11.25">
      <c r="B228" s="164"/>
      <c r="D228" s="150" t="s">
        <v>218</v>
      </c>
      <c r="E228" s="165" t="s">
        <v>1</v>
      </c>
      <c r="F228" s="166" t="s">
        <v>226</v>
      </c>
      <c r="H228" s="167">
        <v>11.5</v>
      </c>
      <c r="I228" s="168"/>
      <c r="L228" s="164"/>
      <c r="M228" s="169"/>
      <c r="T228" s="170"/>
      <c r="AT228" s="165" t="s">
        <v>218</v>
      </c>
      <c r="AU228" s="165" t="s">
        <v>86</v>
      </c>
      <c r="AV228" s="13" t="s">
        <v>148</v>
      </c>
      <c r="AW228" s="13" t="s">
        <v>32</v>
      </c>
      <c r="AX228" s="13" t="s">
        <v>84</v>
      </c>
      <c r="AY228" s="165" t="s">
        <v>127</v>
      </c>
    </row>
    <row r="229" spans="2:65" s="1" customFormat="1" ht="16.5" customHeight="1">
      <c r="B229" s="136"/>
      <c r="C229" s="137" t="s">
        <v>349</v>
      </c>
      <c r="D229" s="137" t="s">
        <v>130</v>
      </c>
      <c r="E229" s="138" t="s">
        <v>350</v>
      </c>
      <c r="F229" s="139" t="s">
        <v>351</v>
      </c>
      <c r="G229" s="140" t="s">
        <v>216</v>
      </c>
      <c r="H229" s="141">
        <v>11.5</v>
      </c>
      <c r="I229" s="142"/>
      <c r="J229" s="143">
        <f>ROUND(I229*H229,2)</f>
        <v>0</v>
      </c>
      <c r="K229" s="139" t="s">
        <v>134</v>
      </c>
      <c r="L229" s="32"/>
      <c r="M229" s="144" t="s">
        <v>1</v>
      </c>
      <c r="N229" s="145" t="s">
        <v>41</v>
      </c>
      <c r="P229" s="146">
        <f>O229*H229</f>
        <v>0</v>
      </c>
      <c r="Q229" s="146">
        <v>0</v>
      </c>
      <c r="R229" s="146">
        <f>Q229*H229</f>
        <v>0</v>
      </c>
      <c r="S229" s="146">
        <v>0</v>
      </c>
      <c r="T229" s="147">
        <f>S229*H229</f>
        <v>0</v>
      </c>
      <c r="AR229" s="148" t="s">
        <v>148</v>
      </c>
      <c r="AT229" s="148" t="s">
        <v>130</v>
      </c>
      <c r="AU229" s="148" t="s">
        <v>86</v>
      </c>
      <c r="AY229" s="17" t="s">
        <v>127</v>
      </c>
      <c r="BE229" s="149">
        <f>IF(N229="základní",J229,0)</f>
        <v>0</v>
      </c>
      <c r="BF229" s="149">
        <f>IF(N229="snížená",J229,0)</f>
        <v>0</v>
      </c>
      <c r="BG229" s="149">
        <f>IF(N229="zákl. přenesená",J229,0)</f>
        <v>0</v>
      </c>
      <c r="BH229" s="149">
        <f>IF(N229="sníž. přenesená",J229,0)</f>
        <v>0</v>
      </c>
      <c r="BI229" s="149">
        <f>IF(N229="nulová",J229,0)</f>
        <v>0</v>
      </c>
      <c r="BJ229" s="17" t="s">
        <v>84</v>
      </c>
      <c r="BK229" s="149">
        <f>ROUND(I229*H229,2)</f>
        <v>0</v>
      </c>
      <c r="BL229" s="17" t="s">
        <v>148</v>
      </c>
      <c r="BM229" s="148" t="s">
        <v>352</v>
      </c>
    </row>
    <row r="230" spans="2:65" s="1" customFormat="1" ht="24.2" customHeight="1">
      <c r="B230" s="136"/>
      <c r="C230" s="137" t="s">
        <v>353</v>
      </c>
      <c r="D230" s="137" t="s">
        <v>130</v>
      </c>
      <c r="E230" s="138" t="s">
        <v>354</v>
      </c>
      <c r="F230" s="139" t="s">
        <v>355</v>
      </c>
      <c r="G230" s="140" t="s">
        <v>222</v>
      </c>
      <c r="H230" s="141">
        <v>5.3849999999999998</v>
      </c>
      <c r="I230" s="142"/>
      <c r="J230" s="143">
        <f>ROUND(I230*H230,2)</f>
        <v>0</v>
      </c>
      <c r="K230" s="139" t="s">
        <v>134</v>
      </c>
      <c r="L230" s="32"/>
      <c r="M230" s="144" t="s">
        <v>1</v>
      </c>
      <c r="N230" s="145" t="s">
        <v>41</v>
      </c>
      <c r="P230" s="146">
        <f>O230*H230</f>
        <v>0</v>
      </c>
      <c r="Q230" s="146">
        <v>2.5018699999999998</v>
      </c>
      <c r="R230" s="146">
        <f>Q230*H230</f>
        <v>13.472569949999999</v>
      </c>
      <c r="S230" s="146">
        <v>0</v>
      </c>
      <c r="T230" s="147">
        <f>S230*H230</f>
        <v>0</v>
      </c>
      <c r="AR230" s="148" t="s">
        <v>148</v>
      </c>
      <c r="AT230" s="148" t="s">
        <v>130</v>
      </c>
      <c r="AU230" s="148" t="s">
        <v>86</v>
      </c>
      <c r="AY230" s="17" t="s">
        <v>127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7" t="s">
        <v>84</v>
      </c>
      <c r="BK230" s="149">
        <f>ROUND(I230*H230,2)</f>
        <v>0</v>
      </c>
      <c r="BL230" s="17" t="s">
        <v>148</v>
      </c>
      <c r="BM230" s="148" t="s">
        <v>356</v>
      </c>
    </row>
    <row r="231" spans="2:65" s="12" customFormat="1" ht="11.25">
      <c r="B231" s="157"/>
      <c r="D231" s="150" t="s">
        <v>218</v>
      </c>
      <c r="E231" s="158" t="s">
        <v>1</v>
      </c>
      <c r="F231" s="159" t="s">
        <v>357</v>
      </c>
      <c r="H231" s="160">
        <v>2.2639999999999998</v>
      </c>
      <c r="I231" s="161"/>
      <c r="L231" s="157"/>
      <c r="M231" s="162"/>
      <c r="T231" s="163"/>
      <c r="AT231" s="158" t="s">
        <v>218</v>
      </c>
      <c r="AU231" s="158" t="s">
        <v>86</v>
      </c>
      <c r="AV231" s="12" t="s">
        <v>86</v>
      </c>
      <c r="AW231" s="12" t="s">
        <v>32</v>
      </c>
      <c r="AX231" s="12" t="s">
        <v>76</v>
      </c>
      <c r="AY231" s="158" t="s">
        <v>127</v>
      </c>
    </row>
    <row r="232" spans="2:65" s="12" customFormat="1" ht="11.25">
      <c r="B232" s="157"/>
      <c r="D232" s="150" t="s">
        <v>218</v>
      </c>
      <c r="E232" s="158" t="s">
        <v>1</v>
      </c>
      <c r="F232" s="159" t="s">
        <v>358</v>
      </c>
      <c r="H232" s="160">
        <v>1.7470000000000001</v>
      </c>
      <c r="I232" s="161"/>
      <c r="L232" s="157"/>
      <c r="M232" s="162"/>
      <c r="T232" s="163"/>
      <c r="AT232" s="158" t="s">
        <v>218</v>
      </c>
      <c r="AU232" s="158" t="s">
        <v>86</v>
      </c>
      <c r="AV232" s="12" t="s">
        <v>86</v>
      </c>
      <c r="AW232" s="12" t="s">
        <v>32</v>
      </c>
      <c r="AX232" s="12" t="s">
        <v>76</v>
      </c>
      <c r="AY232" s="158" t="s">
        <v>127</v>
      </c>
    </row>
    <row r="233" spans="2:65" s="12" customFormat="1" ht="11.25">
      <c r="B233" s="157"/>
      <c r="D233" s="150" t="s">
        <v>218</v>
      </c>
      <c r="E233" s="158" t="s">
        <v>1</v>
      </c>
      <c r="F233" s="159" t="s">
        <v>359</v>
      </c>
      <c r="H233" s="160">
        <v>0.745</v>
      </c>
      <c r="I233" s="161"/>
      <c r="L233" s="157"/>
      <c r="M233" s="162"/>
      <c r="T233" s="163"/>
      <c r="AT233" s="158" t="s">
        <v>218</v>
      </c>
      <c r="AU233" s="158" t="s">
        <v>86</v>
      </c>
      <c r="AV233" s="12" t="s">
        <v>86</v>
      </c>
      <c r="AW233" s="12" t="s">
        <v>32</v>
      </c>
      <c r="AX233" s="12" t="s">
        <v>76</v>
      </c>
      <c r="AY233" s="158" t="s">
        <v>127</v>
      </c>
    </row>
    <row r="234" spans="2:65" s="12" customFormat="1" ht="11.25">
      <c r="B234" s="157"/>
      <c r="D234" s="150" t="s">
        <v>218</v>
      </c>
      <c r="E234" s="158" t="s">
        <v>1</v>
      </c>
      <c r="F234" s="159" t="s">
        <v>360</v>
      </c>
      <c r="H234" s="160">
        <v>0.629</v>
      </c>
      <c r="I234" s="161"/>
      <c r="L234" s="157"/>
      <c r="M234" s="162"/>
      <c r="T234" s="163"/>
      <c r="AT234" s="158" t="s">
        <v>218</v>
      </c>
      <c r="AU234" s="158" t="s">
        <v>86</v>
      </c>
      <c r="AV234" s="12" t="s">
        <v>86</v>
      </c>
      <c r="AW234" s="12" t="s">
        <v>32</v>
      </c>
      <c r="AX234" s="12" t="s">
        <v>76</v>
      </c>
      <c r="AY234" s="158" t="s">
        <v>127</v>
      </c>
    </row>
    <row r="235" spans="2:65" s="13" customFormat="1" ht="11.25">
      <c r="B235" s="164"/>
      <c r="D235" s="150" t="s">
        <v>218</v>
      </c>
      <c r="E235" s="165" t="s">
        <v>1</v>
      </c>
      <c r="F235" s="166" t="s">
        <v>226</v>
      </c>
      <c r="H235" s="167">
        <v>5.3849999999999998</v>
      </c>
      <c r="I235" s="168"/>
      <c r="L235" s="164"/>
      <c r="M235" s="169"/>
      <c r="T235" s="170"/>
      <c r="AT235" s="165" t="s">
        <v>218</v>
      </c>
      <c r="AU235" s="165" t="s">
        <v>86</v>
      </c>
      <c r="AV235" s="13" t="s">
        <v>148</v>
      </c>
      <c r="AW235" s="13" t="s">
        <v>32</v>
      </c>
      <c r="AX235" s="13" t="s">
        <v>84</v>
      </c>
      <c r="AY235" s="165" t="s">
        <v>127</v>
      </c>
    </row>
    <row r="236" spans="2:65" s="1" customFormat="1" ht="33" customHeight="1">
      <c r="B236" s="136"/>
      <c r="C236" s="137" t="s">
        <v>361</v>
      </c>
      <c r="D236" s="137" t="s">
        <v>130</v>
      </c>
      <c r="E236" s="138" t="s">
        <v>362</v>
      </c>
      <c r="F236" s="139" t="s">
        <v>363</v>
      </c>
      <c r="G236" s="140" t="s">
        <v>216</v>
      </c>
      <c r="H236" s="141">
        <v>12.65</v>
      </c>
      <c r="I236" s="142"/>
      <c r="J236" s="143">
        <f>ROUND(I236*H236,2)</f>
        <v>0</v>
      </c>
      <c r="K236" s="139" t="s">
        <v>134</v>
      </c>
      <c r="L236" s="32"/>
      <c r="M236" s="144" t="s">
        <v>1</v>
      </c>
      <c r="N236" s="145" t="s">
        <v>41</v>
      </c>
      <c r="P236" s="146">
        <f>O236*H236</f>
        <v>0</v>
      </c>
      <c r="Q236" s="146">
        <v>0.61207999999999996</v>
      </c>
      <c r="R236" s="146">
        <f>Q236*H236</f>
        <v>7.7428119999999998</v>
      </c>
      <c r="S236" s="146">
        <v>0</v>
      </c>
      <c r="T236" s="147">
        <f>S236*H236</f>
        <v>0</v>
      </c>
      <c r="AR236" s="148" t="s">
        <v>148</v>
      </c>
      <c r="AT236" s="148" t="s">
        <v>130</v>
      </c>
      <c r="AU236" s="148" t="s">
        <v>86</v>
      </c>
      <c r="AY236" s="17" t="s">
        <v>127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7" t="s">
        <v>84</v>
      </c>
      <c r="BK236" s="149">
        <f>ROUND(I236*H236,2)</f>
        <v>0</v>
      </c>
      <c r="BL236" s="17" t="s">
        <v>148</v>
      </c>
      <c r="BM236" s="148" t="s">
        <v>364</v>
      </c>
    </row>
    <row r="237" spans="2:65" s="12" customFormat="1" ht="11.25">
      <c r="B237" s="157"/>
      <c r="D237" s="150" t="s">
        <v>218</v>
      </c>
      <c r="E237" s="158" t="s">
        <v>1</v>
      </c>
      <c r="F237" s="159" t="s">
        <v>365</v>
      </c>
      <c r="H237" s="160">
        <v>11.2</v>
      </c>
      <c r="I237" s="161"/>
      <c r="L237" s="157"/>
      <c r="M237" s="162"/>
      <c r="T237" s="163"/>
      <c r="AT237" s="158" t="s">
        <v>218</v>
      </c>
      <c r="AU237" s="158" t="s">
        <v>86</v>
      </c>
      <c r="AV237" s="12" t="s">
        <v>86</v>
      </c>
      <c r="AW237" s="12" t="s">
        <v>32</v>
      </c>
      <c r="AX237" s="12" t="s">
        <v>76</v>
      </c>
      <c r="AY237" s="158" t="s">
        <v>127</v>
      </c>
    </row>
    <row r="238" spans="2:65" s="12" customFormat="1" ht="11.25">
      <c r="B238" s="157"/>
      <c r="D238" s="150" t="s">
        <v>218</v>
      </c>
      <c r="E238" s="158" t="s">
        <v>1</v>
      </c>
      <c r="F238" s="159" t="s">
        <v>366</v>
      </c>
      <c r="H238" s="160">
        <v>1.45</v>
      </c>
      <c r="I238" s="161"/>
      <c r="L238" s="157"/>
      <c r="M238" s="162"/>
      <c r="T238" s="163"/>
      <c r="AT238" s="158" t="s">
        <v>218</v>
      </c>
      <c r="AU238" s="158" t="s">
        <v>86</v>
      </c>
      <c r="AV238" s="12" t="s">
        <v>86</v>
      </c>
      <c r="AW238" s="12" t="s">
        <v>32</v>
      </c>
      <c r="AX238" s="12" t="s">
        <v>76</v>
      </c>
      <c r="AY238" s="158" t="s">
        <v>127</v>
      </c>
    </row>
    <row r="239" spans="2:65" s="13" customFormat="1" ht="11.25">
      <c r="B239" s="164"/>
      <c r="D239" s="150" t="s">
        <v>218</v>
      </c>
      <c r="E239" s="165" t="s">
        <v>1</v>
      </c>
      <c r="F239" s="166" t="s">
        <v>226</v>
      </c>
      <c r="H239" s="167">
        <v>12.649999999999999</v>
      </c>
      <c r="I239" s="168"/>
      <c r="L239" s="164"/>
      <c r="M239" s="169"/>
      <c r="T239" s="170"/>
      <c r="AT239" s="165" t="s">
        <v>218</v>
      </c>
      <c r="AU239" s="165" t="s">
        <v>86</v>
      </c>
      <c r="AV239" s="13" t="s">
        <v>148</v>
      </c>
      <c r="AW239" s="13" t="s">
        <v>32</v>
      </c>
      <c r="AX239" s="13" t="s">
        <v>84</v>
      </c>
      <c r="AY239" s="165" t="s">
        <v>127</v>
      </c>
    </row>
    <row r="240" spans="2:65" s="1" customFormat="1" ht="24.2" customHeight="1">
      <c r="B240" s="136"/>
      <c r="C240" s="137" t="s">
        <v>367</v>
      </c>
      <c r="D240" s="137" t="s">
        <v>130</v>
      </c>
      <c r="E240" s="138" t="s">
        <v>368</v>
      </c>
      <c r="F240" s="139" t="s">
        <v>369</v>
      </c>
      <c r="G240" s="140" t="s">
        <v>265</v>
      </c>
      <c r="H240" s="141">
        <v>0.29799999999999999</v>
      </c>
      <c r="I240" s="142"/>
      <c r="J240" s="143">
        <f>ROUND(I240*H240,2)</f>
        <v>0</v>
      </c>
      <c r="K240" s="139" t="s">
        <v>134</v>
      </c>
      <c r="L240" s="32"/>
      <c r="M240" s="144" t="s">
        <v>1</v>
      </c>
      <c r="N240" s="145" t="s">
        <v>41</v>
      </c>
      <c r="P240" s="146">
        <f>O240*H240</f>
        <v>0</v>
      </c>
      <c r="Q240" s="146">
        <v>1.0606199999999999</v>
      </c>
      <c r="R240" s="146">
        <f>Q240*H240</f>
        <v>0.31606475999999994</v>
      </c>
      <c r="S240" s="146">
        <v>0</v>
      </c>
      <c r="T240" s="147">
        <f>S240*H240</f>
        <v>0</v>
      </c>
      <c r="AR240" s="148" t="s">
        <v>148</v>
      </c>
      <c r="AT240" s="148" t="s">
        <v>130</v>
      </c>
      <c r="AU240" s="148" t="s">
        <v>86</v>
      </c>
      <c r="AY240" s="17" t="s">
        <v>127</v>
      </c>
      <c r="BE240" s="149">
        <f>IF(N240="základní",J240,0)</f>
        <v>0</v>
      </c>
      <c r="BF240" s="149">
        <f>IF(N240="snížená",J240,0)</f>
        <v>0</v>
      </c>
      <c r="BG240" s="149">
        <f>IF(N240="zákl. přenesená",J240,0)</f>
        <v>0</v>
      </c>
      <c r="BH240" s="149">
        <f>IF(N240="sníž. přenesená",J240,0)</f>
        <v>0</v>
      </c>
      <c r="BI240" s="149">
        <f>IF(N240="nulová",J240,0)</f>
        <v>0</v>
      </c>
      <c r="BJ240" s="17" t="s">
        <v>84</v>
      </c>
      <c r="BK240" s="149">
        <f>ROUND(I240*H240,2)</f>
        <v>0</v>
      </c>
      <c r="BL240" s="17" t="s">
        <v>148</v>
      </c>
      <c r="BM240" s="148" t="s">
        <v>370</v>
      </c>
    </row>
    <row r="241" spans="2:65" s="1" customFormat="1" ht="21.75" customHeight="1">
      <c r="B241" s="136"/>
      <c r="C241" s="137" t="s">
        <v>371</v>
      </c>
      <c r="D241" s="137" t="s">
        <v>130</v>
      </c>
      <c r="E241" s="138" t="s">
        <v>372</v>
      </c>
      <c r="F241" s="139" t="s">
        <v>373</v>
      </c>
      <c r="G241" s="140" t="s">
        <v>265</v>
      </c>
      <c r="H241" s="141">
        <v>0.156</v>
      </c>
      <c r="I241" s="142"/>
      <c r="J241" s="143">
        <f>ROUND(I241*H241,2)</f>
        <v>0</v>
      </c>
      <c r="K241" s="139" t="s">
        <v>134</v>
      </c>
      <c r="L241" s="32"/>
      <c r="M241" s="144" t="s">
        <v>1</v>
      </c>
      <c r="N241" s="145" t="s">
        <v>41</v>
      </c>
      <c r="P241" s="146">
        <f>O241*H241</f>
        <v>0</v>
      </c>
      <c r="Q241" s="146">
        <v>1.06277</v>
      </c>
      <c r="R241" s="146">
        <f>Q241*H241</f>
        <v>0.16579211999999999</v>
      </c>
      <c r="S241" s="146">
        <v>0</v>
      </c>
      <c r="T241" s="147">
        <f>S241*H241</f>
        <v>0</v>
      </c>
      <c r="AR241" s="148" t="s">
        <v>148</v>
      </c>
      <c r="AT241" s="148" t="s">
        <v>130</v>
      </c>
      <c r="AU241" s="148" t="s">
        <v>86</v>
      </c>
      <c r="AY241" s="17" t="s">
        <v>127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7" t="s">
        <v>84</v>
      </c>
      <c r="BK241" s="149">
        <f>ROUND(I241*H241,2)</f>
        <v>0</v>
      </c>
      <c r="BL241" s="17" t="s">
        <v>148</v>
      </c>
      <c r="BM241" s="148" t="s">
        <v>374</v>
      </c>
    </row>
    <row r="242" spans="2:65" s="11" customFormat="1" ht="22.9" customHeight="1">
      <c r="B242" s="124"/>
      <c r="D242" s="125" t="s">
        <v>75</v>
      </c>
      <c r="E242" s="134" t="s">
        <v>144</v>
      </c>
      <c r="F242" s="134" t="s">
        <v>375</v>
      </c>
      <c r="I242" s="127"/>
      <c r="J242" s="135">
        <f>BK242</f>
        <v>0</v>
      </c>
      <c r="L242" s="124"/>
      <c r="M242" s="129"/>
      <c r="P242" s="130">
        <f>SUM(P243:P332)</f>
        <v>0</v>
      </c>
      <c r="R242" s="130">
        <f>SUM(R243:R332)</f>
        <v>53.315647320000004</v>
      </c>
      <c r="T242" s="131">
        <f>SUM(T243:T332)</f>
        <v>4.2600000000000005E-4</v>
      </c>
      <c r="AR242" s="125" t="s">
        <v>84</v>
      </c>
      <c r="AT242" s="132" t="s">
        <v>75</v>
      </c>
      <c r="AU242" s="132" t="s">
        <v>84</v>
      </c>
      <c r="AY242" s="125" t="s">
        <v>127</v>
      </c>
      <c r="BK242" s="133">
        <f>SUM(BK243:BK332)</f>
        <v>0</v>
      </c>
    </row>
    <row r="243" spans="2:65" s="1" customFormat="1" ht="24.2" customHeight="1">
      <c r="B243" s="136"/>
      <c r="C243" s="137" t="s">
        <v>376</v>
      </c>
      <c r="D243" s="137" t="s">
        <v>130</v>
      </c>
      <c r="E243" s="138" t="s">
        <v>377</v>
      </c>
      <c r="F243" s="139" t="s">
        <v>378</v>
      </c>
      <c r="G243" s="140" t="s">
        <v>222</v>
      </c>
      <c r="H243" s="141">
        <v>5.05</v>
      </c>
      <c r="I243" s="142"/>
      <c r="J243" s="143">
        <f>ROUND(I243*H243,2)</f>
        <v>0</v>
      </c>
      <c r="K243" s="139" t="s">
        <v>134</v>
      </c>
      <c r="L243" s="32"/>
      <c r="M243" s="144" t="s">
        <v>1</v>
      </c>
      <c r="N243" s="145" t="s">
        <v>41</v>
      </c>
      <c r="P243" s="146">
        <f>O243*H243</f>
        <v>0</v>
      </c>
      <c r="Q243" s="146">
        <v>1.8774999999999999</v>
      </c>
      <c r="R243" s="146">
        <f>Q243*H243</f>
        <v>9.4813749999999999</v>
      </c>
      <c r="S243" s="146">
        <v>0</v>
      </c>
      <c r="T243" s="147">
        <f>S243*H243</f>
        <v>0</v>
      </c>
      <c r="AR243" s="148" t="s">
        <v>148</v>
      </c>
      <c r="AT243" s="148" t="s">
        <v>130</v>
      </c>
      <c r="AU243" s="148" t="s">
        <v>86</v>
      </c>
      <c r="AY243" s="17" t="s">
        <v>127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7" t="s">
        <v>84</v>
      </c>
      <c r="BK243" s="149">
        <f>ROUND(I243*H243,2)</f>
        <v>0</v>
      </c>
      <c r="BL243" s="17" t="s">
        <v>148</v>
      </c>
      <c r="BM243" s="148" t="s">
        <v>379</v>
      </c>
    </row>
    <row r="244" spans="2:65" s="12" customFormat="1" ht="22.5">
      <c r="B244" s="157"/>
      <c r="D244" s="150" t="s">
        <v>218</v>
      </c>
      <c r="E244" s="158" t="s">
        <v>1</v>
      </c>
      <c r="F244" s="159" t="s">
        <v>380</v>
      </c>
      <c r="H244" s="160">
        <v>4.25</v>
      </c>
      <c r="I244" s="161"/>
      <c r="L244" s="157"/>
      <c r="M244" s="162"/>
      <c r="T244" s="163"/>
      <c r="AT244" s="158" t="s">
        <v>218</v>
      </c>
      <c r="AU244" s="158" t="s">
        <v>86</v>
      </c>
      <c r="AV244" s="12" t="s">
        <v>86</v>
      </c>
      <c r="AW244" s="12" t="s">
        <v>32</v>
      </c>
      <c r="AX244" s="12" t="s">
        <v>76</v>
      </c>
      <c r="AY244" s="158" t="s">
        <v>127</v>
      </c>
    </row>
    <row r="245" spans="2:65" s="12" customFormat="1" ht="11.25">
      <c r="B245" s="157"/>
      <c r="D245" s="150" t="s">
        <v>218</v>
      </c>
      <c r="E245" s="158" t="s">
        <v>1</v>
      </c>
      <c r="F245" s="159" t="s">
        <v>381</v>
      </c>
      <c r="H245" s="160">
        <v>0.8</v>
      </c>
      <c r="I245" s="161"/>
      <c r="L245" s="157"/>
      <c r="M245" s="162"/>
      <c r="T245" s="163"/>
      <c r="AT245" s="158" t="s">
        <v>218</v>
      </c>
      <c r="AU245" s="158" t="s">
        <v>86</v>
      </c>
      <c r="AV245" s="12" t="s">
        <v>86</v>
      </c>
      <c r="AW245" s="12" t="s">
        <v>32</v>
      </c>
      <c r="AX245" s="12" t="s">
        <v>76</v>
      </c>
      <c r="AY245" s="158" t="s">
        <v>127</v>
      </c>
    </row>
    <row r="246" spans="2:65" s="13" customFormat="1" ht="11.25">
      <c r="B246" s="164"/>
      <c r="D246" s="150" t="s">
        <v>218</v>
      </c>
      <c r="E246" s="165" t="s">
        <v>1</v>
      </c>
      <c r="F246" s="166" t="s">
        <v>226</v>
      </c>
      <c r="H246" s="167">
        <v>5.05</v>
      </c>
      <c r="I246" s="168"/>
      <c r="L246" s="164"/>
      <c r="M246" s="169"/>
      <c r="T246" s="170"/>
      <c r="AT246" s="165" t="s">
        <v>218</v>
      </c>
      <c r="AU246" s="165" t="s">
        <v>86</v>
      </c>
      <c r="AV246" s="13" t="s">
        <v>148</v>
      </c>
      <c r="AW246" s="13" t="s">
        <v>32</v>
      </c>
      <c r="AX246" s="13" t="s">
        <v>84</v>
      </c>
      <c r="AY246" s="165" t="s">
        <v>127</v>
      </c>
    </row>
    <row r="247" spans="2:65" s="1" customFormat="1" ht="33" customHeight="1">
      <c r="B247" s="136"/>
      <c r="C247" s="137" t="s">
        <v>382</v>
      </c>
      <c r="D247" s="137" t="s">
        <v>130</v>
      </c>
      <c r="E247" s="138" t="s">
        <v>383</v>
      </c>
      <c r="F247" s="139" t="s">
        <v>384</v>
      </c>
      <c r="G247" s="140" t="s">
        <v>216</v>
      </c>
      <c r="H247" s="141">
        <v>8.5250000000000004</v>
      </c>
      <c r="I247" s="142"/>
      <c r="J247" s="143">
        <f>ROUND(I247*H247,2)</f>
        <v>0</v>
      </c>
      <c r="K247" s="139" t="s">
        <v>134</v>
      </c>
      <c r="L247" s="32"/>
      <c r="M247" s="144" t="s">
        <v>1</v>
      </c>
      <c r="N247" s="145" t="s">
        <v>41</v>
      </c>
      <c r="P247" s="146">
        <f>O247*H247</f>
        <v>0</v>
      </c>
      <c r="Q247" s="146">
        <v>0.25862000000000002</v>
      </c>
      <c r="R247" s="146">
        <f>Q247*H247</f>
        <v>2.2047355000000004</v>
      </c>
      <c r="S247" s="146">
        <v>0</v>
      </c>
      <c r="T247" s="147">
        <f>S247*H247</f>
        <v>0</v>
      </c>
      <c r="AR247" s="148" t="s">
        <v>148</v>
      </c>
      <c r="AT247" s="148" t="s">
        <v>130</v>
      </c>
      <c r="AU247" s="148" t="s">
        <v>86</v>
      </c>
      <c r="AY247" s="17" t="s">
        <v>127</v>
      </c>
      <c r="BE247" s="149">
        <f>IF(N247="základní",J247,0)</f>
        <v>0</v>
      </c>
      <c r="BF247" s="149">
        <f>IF(N247="snížená",J247,0)</f>
        <v>0</v>
      </c>
      <c r="BG247" s="149">
        <f>IF(N247="zákl. přenesená",J247,0)</f>
        <v>0</v>
      </c>
      <c r="BH247" s="149">
        <f>IF(N247="sníž. přenesená",J247,0)</f>
        <v>0</v>
      </c>
      <c r="BI247" s="149">
        <f>IF(N247="nulová",J247,0)</f>
        <v>0</v>
      </c>
      <c r="BJ247" s="17" t="s">
        <v>84</v>
      </c>
      <c r="BK247" s="149">
        <f>ROUND(I247*H247,2)</f>
        <v>0</v>
      </c>
      <c r="BL247" s="17" t="s">
        <v>148</v>
      </c>
      <c r="BM247" s="148" t="s">
        <v>385</v>
      </c>
    </row>
    <row r="248" spans="2:65" s="12" customFormat="1" ht="11.25">
      <c r="B248" s="157"/>
      <c r="D248" s="150" t="s">
        <v>218</v>
      </c>
      <c r="E248" s="158" t="s">
        <v>1</v>
      </c>
      <c r="F248" s="159" t="s">
        <v>386</v>
      </c>
      <c r="H248" s="160">
        <v>8.5250000000000004</v>
      </c>
      <c r="I248" s="161"/>
      <c r="L248" s="157"/>
      <c r="M248" s="162"/>
      <c r="T248" s="163"/>
      <c r="AT248" s="158" t="s">
        <v>218</v>
      </c>
      <c r="AU248" s="158" t="s">
        <v>86</v>
      </c>
      <c r="AV248" s="12" t="s">
        <v>86</v>
      </c>
      <c r="AW248" s="12" t="s">
        <v>32</v>
      </c>
      <c r="AX248" s="12" t="s">
        <v>76</v>
      </c>
      <c r="AY248" s="158" t="s">
        <v>127</v>
      </c>
    </row>
    <row r="249" spans="2:65" s="13" customFormat="1" ht="11.25">
      <c r="B249" s="164"/>
      <c r="D249" s="150" t="s">
        <v>218</v>
      </c>
      <c r="E249" s="165" t="s">
        <v>1</v>
      </c>
      <c r="F249" s="166" t="s">
        <v>226</v>
      </c>
      <c r="H249" s="167">
        <v>8.5250000000000004</v>
      </c>
      <c r="I249" s="168"/>
      <c r="L249" s="164"/>
      <c r="M249" s="169"/>
      <c r="T249" s="170"/>
      <c r="AT249" s="165" t="s">
        <v>218</v>
      </c>
      <c r="AU249" s="165" t="s">
        <v>86</v>
      </c>
      <c r="AV249" s="13" t="s">
        <v>148</v>
      </c>
      <c r="AW249" s="13" t="s">
        <v>32</v>
      </c>
      <c r="AX249" s="13" t="s">
        <v>84</v>
      </c>
      <c r="AY249" s="165" t="s">
        <v>127</v>
      </c>
    </row>
    <row r="250" spans="2:65" s="1" customFormat="1" ht="37.9" customHeight="1">
      <c r="B250" s="136"/>
      <c r="C250" s="137" t="s">
        <v>387</v>
      </c>
      <c r="D250" s="137" t="s">
        <v>130</v>
      </c>
      <c r="E250" s="138" t="s">
        <v>388</v>
      </c>
      <c r="F250" s="139" t="s">
        <v>389</v>
      </c>
      <c r="G250" s="140" t="s">
        <v>216</v>
      </c>
      <c r="H250" s="141">
        <v>41.112000000000002</v>
      </c>
      <c r="I250" s="142"/>
      <c r="J250" s="143">
        <f>ROUND(I250*H250,2)</f>
        <v>0</v>
      </c>
      <c r="K250" s="139" t="s">
        <v>134</v>
      </c>
      <c r="L250" s="32"/>
      <c r="M250" s="144" t="s">
        <v>1</v>
      </c>
      <c r="N250" s="145" t="s">
        <v>41</v>
      </c>
      <c r="P250" s="146">
        <f>O250*H250</f>
        <v>0</v>
      </c>
      <c r="Q250" s="146">
        <v>0.16435</v>
      </c>
      <c r="R250" s="146">
        <f>Q250*H250</f>
        <v>6.7567572</v>
      </c>
      <c r="S250" s="146">
        <v>0</v>
      </c>
      <c r="T250" s="147">
        <f>S250*H250</f>
        <v>0</v>
      </c>
      <c r="AR250" s="148" t="s">
        <v>148</v>
      </c>
      <c r="AT250" s="148" t="s">
        <v>130</v>
      </c>
      <c r="AU250" s="148" t="s">
        <v>86</v>
      </c>
      <c r="AY250" s="17" t="s">
        <v>127</v>
      </c>
      <c r="BE250" s="149">
        <f>IF(N250="základní",J250,0)</f>
        <v>0</v>
      </c>
      <c r="BF250" s="149">
        <f>IF(N250="snížená",J250,0)</f>
        <v>0</v>
      </c>
      <c r="BG250" s="149">
        <f>IF(N250="zákl. přenesená",J250,0)</f>
        <v>0</v>
      </c>
      <c r="BH250" s="149">
        <f>IF(N250="sníž. přenesená",J250,0)</f>
        <v>0</v>
      </c>
      <c r="BI250" s="149">
        <f>IF(N250="nulová",J250,0)</f>
        <v>0</v>
      </c>
      <c r="BJ250" s="17" t="s">
        <v>84</v>
      </c>
      <c r="BK250" s="149">
        <f>ROUND(I250*H250,2)</f>
        <v>0</v>
      </c>
      <c r="BL250" s="17" t="s">
        <v>148</v>
      </c>
      <c r="BM250" s="148" t="s">
        <v>390</v>
      </c>
    </row>
    <row r="251" spans="2:65" s="12" customFormat="1" ht="11.25">
      <c r="B251" s="157"/>
      <c r="D251" s="150" t="s">
        <v>218</v>
      </c>
      <c r="E251" s="158" t="s">
        <v>1</v>
      </c>
      <c r="F251" s="159" t="s">
        <v>391</v>
      </c>
      <c r="H251" s="160">
        <v>26.125</v>
      </c>
      <c r="I251" s="161"/>
      <c r="L251" s="157"/>
      <c r="M251" s="162"/>
      <c r="T251" s="163"/>
      <c r="AT251" s="158" t="s">
        <v>218</v>
      </c>
      <c r="AU251" s="158" t="s">
        <v>86</v>
      </c>
      <c r="AV251" s="12" t="s">
        <v>86</v>
      </c>
      <c r="AW251" s="12" t="s">
        <v>32</v>
      </c>
      <c r="AX251" s="12" t="s">
        <v>76</v>
      </c>
      <c r="AY251" s="158" t="s">
        <v>127</v>
      </c>
    </row>
    <row r="252" spans="2:65" s="12" customFormat="1" ht="11.25">
      <c r="B252" s="157"/>
      <c r="D252" s="150" t="s">
        <v>218</v>
      </c>
      <c r="E252" s="158" t="s">
        <v>1</v>
      </c>
      <c r="F252" s="159" t="s">
        <v>392</v>
      </c>
      <c r="H252" s="160">
        <v>12</v>
      </c>
      <c r="I252" s="161"/>
      <c r="L252" s="157"/>
      <c r="M252" s="162"/>
      <c r="T252" s="163"/>
      <c r="AT252" s="158" t="s">
        <v>218</v>
      </c>
      <c r="AU252" s="158" t="s">
        <v>86</v>
      </c>
      <c r="AV252" s="12" t="s">
        <v>86</v>
      </c>
      <c r="AW252" s="12" t="s">
        <v>32</v>
      </c>
      <c r="AX252" s="12" t="s">
        <v>76</v>
      </c>
      <c r="AY252" s="158" t="s">
        <v>127</v>
      </c>
    </row>
    <row r="253" spans="2:65" s="12" customFormat="1" ht="11.25">
      <c r="B253" s="157"/>
      <c r="D253" s="150" t="s">
        <v>218</v>
      </c>
      <c r="E253" s="158" t="s">
        <v>1</v>
      </c>
      <c r="F253" s="159" t="s">
        <v>393</v>
      </c>
      <c r="H253" s="160">
        <v>-4.1630000000000003</v>
      </c>
      <c r="I253" s="161"/>
      <c r="L253" s="157"/>
      <c r="M253" s="162"/>
      <c r="T253" s="163"/>
      <c r="AT253" s="158" t="s">
        <v>218</v>
      </c>
      <c r="AU253" s="158" t="s">
        <v>86</v>
      </c>
      <c r="AV253" s="12" t="s">
        <v>86</v>
      </c>
      <c r="AW253" s="12" t="s">
        <v>32</v>
      </c>
      <c r="AX253" s="12" t="s">
        <v>76</v>
      </c>
      <c r="AY253" s="158" t="s">
        <v>127</v>
      </c>
    </row>
    <row r="254" spans="2:65" s="14" customFormat="1" ht="11.25">
      <c r="B254" s="171"/>
      <c r="D254" s="150" t="s">
        <v>218</v>
      </c>
      <c r="E254" s="172" t="s">
        <v>1</v>
      </c>
      <c r="F254" s="173" t="s">
        <v>394</v>
      </c>
      <c r="H254" s="174">
        <v>33.962000000000003</v>
      </c>
      <c r="I254" s="175"/>
      <c r="L254" s="171"/>
      <c r="M254" s="176"/>
      <c r="T254" s="177"/>
      <c r="AT254" s="172" t="s">
        <v>218</v>
      </c>
      <c r="AU254" s="172" t="s">
        <v>86</v>
      </c>
      <c r="AV254" s="14" t="s">
        <v>144</v>
      </c>
      <c r="AW254" s="14" t="s">
        <v>32</v>
      </c>
      <c r="AX254" s="14" t="s">
        <v>76</v>
      </c>
      <c r="AY254" s="172" t="s">
        <v>127</v>
      </c>
    </row>
    <row r="255" spans="2:65" s="12" customFormat="1" ht="11.25">
      <c r="B255" s="157"/>
      <c r="D255" s="150" t="s">
        <v>218</v>
      </c>
      <c r="E255" s="158" t="s">
        <v>1</v>
      </c>
      <c r="F255" s="159" t="s">
        <v>395</v>
      </c>
      <c r="H255" s="160">
        <v>7.15</v>
      </c>
      <c r="I255" s="161"/>
      <c r="L255" s="157"/>
      <c r="M255" s="162"/>
      <c r="T255" s="163"/>
      <c r="AT255" s="158" t="s">
        <v>218</v>
      </c>
      <c r="AU255" s="158" t="s">
        <v>86</v>
      </c>
      <c r="AV255" s="12" t="s">
        <v>86</v>
      </c>
      <c r="AW255" s="12" t="s">
        <v>32</v>
      </c>
      <c r="AX255" s="12" t="s">
        <v>76</v>
      </c>
      <c r="AY255" s="158" t="s">
        <v>127</v>
      </c>
    </row>
    <row r="256" spans="2:65" s="14" customFormat="1" ht="11.25">
      <c r="B256" s="171"/>
      <c r="D256" s="150" t="s">
        <v>218</v>
      </c>
      <c r="E256" s="172" t="s">
        <v>1</v>
      </c>
      <c r="F256" s="173" t="s">
        <v>396</v>
      </c>
      <c r="H256" s="174">
        <v>7.15</v>
      </c>
      <c r="I256" s="175"/>
      <c r="L256" s="171"/>
      <c r="M256" s="176"/>
      <c r="T256" s="177"/>
      <c r="AT256" s="172" t="s">
        <v>218</v>
      </c>
      <c r="AU256" s="172" t="s">
        <v>86</v>
      </c>
      <c r="AV256" s="14" t="s">
        <v>144</v>
      </c>
      <c r="AW256" s="14" t="s">
        <v>32</v>
      </c>
      <c r="AX256" s="14" t="s">
        <v>76</v>
      </c>
      <c r="AY256" s="172" t="s">
        <v>127</v>
      </c>
    </row>
    <row r="257" spans="2:65" s="13" customFormat="1" ht="11.25">
      <c r="B257" s="164"/>
      <c r="D257" s="150" t="s">
        <v>218</v>
      </c>
      <c r="E257" s="165" t="s">
        <v>1</v>
      </c>
      <c r="F257" s="166" t="s">
        <v>226</v>
      </c>
      <c r="H257" s="167">
        <v>41.112000000000002</v>
      </c>
      <c r="I257" s="168"/>
      <c r="L257" s="164"/>
      <c r="M257" s="169"/>
      <c r="T257" s="170"/>
      <c r="AT257" s="165" t="s">
        <v>218</v>
      </c>
      <c r="AU257" s="165" t="s">
        <v>86</v>
      </c>
      <c r="AV257" s="13" t="s">
        <v>148</v>
      </c>
      <c r="AW257" s="13" t="s">
        <v>32</v>
      </c>
      <c r="AX257" s="13" t="s">
        <v>84</v>
      </c>
      <c r="AY257" s="165" t="s">
        <v>127</v>
      </c>
    </row>
    <row r="258" spans="2:65" s="1" customFormat="1" ht="24.2" customHeight="1">
      <c r="B258" s="136"/>
      <c r="C258" s="137" t="s">
        <v>397</v>
      </c>
      <c r="D258" s="137" t="s">
        <v>130</v>
      </c>
      <c r="E258" s="138" t="s">
        <v>398</v>
      </c>
      <c r="F258" s="139" t="s">
        <v>399</v>
      </c>
      <c r="G258" s="140" t="s">
        <v>314</v>
      </c>
      <c r="H258" s="141">
        <v>17.399999999999999</v>
      </c>
      <c r="I258" s="142"/>
      <c r="J258" s="143">
        <f>ROUND(I258*H258,2)</f>
        <v>0</v>
      </c>
      <c r="K258" s="139" t="s">
        <v>134</v>
      </c>
      <c r="L258" s="32"/>
      <c r="M258" s="144" t="s">
        <v>1</v>
      </c>
      <c r="N258" s="145" t="s">
        <v>41</v>
      </c>
      <c r="P258" s="146">
        <f>O258*H258</f>
        <v>0</v>
      </c>
      <c r="Q258" s="146">
        <v>1.5520000000000001E-2</v>
      </c>
      <c r="R258" s="146">
        <f>Q258*H258</f>
        <v>0.27004800000000001</v>
      </c>
      <c r="S258" s="146">
        <v>0</v>
      </c>
      <c r="T258" s="147">
        <f>S258*H258</f>
        <v>0</v>
      </c>
      <c r="AR258" s="148" t="s">
        <v>148</v>
      </c>
      <c r="AT258" s="148" t="s">
        <v>130</v>
      </c>
      <c r="AU258" s="148" t="s">
        <v>86</v>
      </c>
      <c r="AY258" s="17" t="s">
        <v>127</v>
      </c>
      <c r="BE258" s="149">
        <f>IF(N258="základní",J258,0)</f>
        <v>0</v>
      </c>
      <c r="BF258" s="149">
        <f>IF(N258="snížená",J258,0)</f>
        <v>0</v>
      </c>
      <c r="BG258" s="149">
        <f>IF(N258="zákl. přenesená",J258,0)</f>
        <v>0</v>
      </c>
      <c r="BH258" s="149">
        <f>IF(N258="sníž. přenesená",J258,0)</f>
        <v>0</v>
      </c>
      <c r="BI258" s="149">
        <f>IF(N258="nulová",J258,0)</f>
        <v>0</v>
      </c>
      <c r="BJ258" s="17" t="s">
        <v>84</v>
      </c>
      <c r="BK258" s="149">
        <f>ROUND(I258*H258,2)</f>
        <v>0</v>
      </c>
      <c r="BL258" s="17" t="s">
        <v>148</v>
      </c>
      <c r="BM258" s="148" t="s">
        <v>400</v>
      </c>
    </row>
    <row r="259" spans="2:65" s="12" customFormat="1" ht="11.25">
      <c r="B259" s="157"/>
      <c r="D259" s="150" t="s">
        <v>218</v>
      </c>
      <c r="E259" s="158" t="s">
        <v>1</v>
      </c>
      <c r="F259" s="159" t="s">
        <v>401</v>
      </c>
      <c r="H259" s="160">
        <v>17.399999999999999</v>
      </c>
      <c r="I259" s="161"/>
      <c r="L259" s="157"/>
      <c r="M259" s="162"/>
      <c r="T259" s="163"/>
      <c r="AT259" s="158" t="s">
        <v>218</v>
      </c>
      <c r="AU259" s="158" t="s">
        <v>86</v>
      </c>
      <c r="AV259" s="12" t="s">
        <v>86</v>
      </c>
      <c r="AW259" s="12" t="s">
        <v>32</v>
      </c>
      <c r="AX259" s="12" t="s">
        <v>84</v>
      </c>
      <c r="AY259" s="158" t="s">
        <v>127</v>
      </c>
    </row>
    <row r="260" spans="2:65" s="1" customFormat="1" ht="21.75" customHeight="1">
      <c r="B260" s="136"/>
      <c r="C260" s="137" t="s">
        <v>402</v>
      </c>
      <c r="D260" s="137" t="s">
        <v>130</v>
      </c>
      <c r="E260" s="138" t="s">
        <v>403</v>
      </c>
      <c r="F260" s="139" t="s">
        <v>404</v>
      </c>
      <c r="G260" s="140" t="s">
        <v>405</v>
      </c>
      <c r="H260" s="141">
        <v>9</v>
      </c>
      <c r="I260" s="142"/>
      <c r="J260" s="143">
        <f>ROUND(I260*H260,2)</f>
        <v>0</v>
      </c>
      <c r="K260" s="139" t="s">
        <v>134</v>
      </c>
      <c r="L260" s="32"/>
      <c r="M260" s="144" t="s">
        <v>1</v>
      </c>
      <c r="N260" s="145" t="s">
        <v>41</v>
      </c>
      <c r="P260" s="146">
        <f>O260*H260</f>
        <v>0</v>
      </c>
      <c r="Q260" s="146">
        <v>3.6549999999999999E-2</v>
      </c>
      <c r="R260" s="146">
        <f>Q260*H260</f>
        <v>0.32894999999999996</v>
      </c>
      <c r="S260" s="146">
        <v>0</v>
      </c>
      <c r="T260" s="147">
        <f>S260*H260</f>
        <v>0</v>
      </c>
      <c r="AR260" s="148" t="s">
        <v>148</v>
      </c>
      <c r="AT260" s="148" t="s">
        <v>130</v>
      </c>
      <c r="AU260" s="148" t="s">
        <v>86</v>
      </c>
      <c r="AY260" s="17" t="s">
        <v>127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7" t="s">
        <v>84</v>
      </c>
      <c r="BK260" s="149">
        <f>ROUND(I260*H260,2)</f>
        <v>0</v>
      </c>
      <c r="BL260" s="17" t="s">
        <v>148</v>
      </c>
      <c r="BM260" s="148" t="s">
        <v>406</v>
      </c>
    </row>
    <row r="261" spans="2:65" s="1" customFormat="1" ht="21.75" customHeight="1">
      <c r="B261" s="136"/>
      <c r="C261" s="137" t="s">
        <v>407</v>
      </c>
      <c r="D261" s="137" t="s">
        <v>130</v>
      </c>
      <c r="E261" s="138" t="s">
        <v>408</v>
      </c>
      <c r="F261" s="139" t="s">
        <v>409</v>
      </c>
      <c r="G261" s="140" t="s">
        <v>405</v>
      </c>
      <c r="H261" s="141">
        <v>9</v>
      </c>
      <c r="I261" s="142"/>
      <c r="J261" s="143">
        <f>ROUND(I261*H261,2)</f>
        <v>0</v>
      </c>
      <c r="K261" s="139" t="s">
        <v>134</v>
      </c>
      <c r="L261" s="32"/>
      <c r="M261" s="144" t="s">
        <v>1</v>
      </c>
      <c r="N261" s="145" t="s">
        <v>41</v>
      </c>
      <c r="P261" s="146">
        <f>O261*H261</f>
        <v>0</v>
      </c>
      <c r="Q261" s="146">
        <v>4.555E-2</v>
      </c>
      <c r="R261" s="146">
        <f>Q261*H261</f>
        <v>0.40994999999999998</v>
      </c>
      <c r="S261" s="146">
        <v>0</v>
      </c>
      <c r="T261" s="147">
        <f>S261*H261</f>
        <v>0</v>
      </c>
      <c r="AR261" s="148" t="s">
        <v>148</v>
      </c>
      <c r="AT261" s="148" t="s">
        <v>130</v>
      </c>
      <c r="AU261" s="148" t="s">
        <v>86</v>
      </c>
      <c r="AY261" s="17" t="s">
        <v>127</v>
      </c>
      <c r="BE261" s="149">
        <f>IF(N261="základní",J261,0)</f>
        <v>0</v>
      </c>
      <c r="BF261" s="149">
        <f>IF(N261="snížená",J261,0)</f>
        <v>0</v>
      </c>
      <c r="BG261" s="149">
        <f>IF(N261="zákl. přenesená",J261,0)</f>
        <v>0</v>
      </c>
      <c r="BH261" s="149">
        <f>IF(N261="sníž. přenesená",J261,0)</f>
        <v>0</v>
      </c>
      <c r="BI261" s="149">
        <f>IF(N261="nulová",J261,0)</f>
        <v>0</v>
      </c>
      <c r="BJ261" s="17" t="s">
        <v>84</v>
      </c>
      <c r="BK261" s="149">
        <f>ROUND(I261*H261,2)</f>
        <v>0</v>
      </c>
      <c r="BL261" s="17" t="s">
        <v>148</v>
      </c>
      <c r="BM261" s="148" t="s">
        <v>410</v>
      </c>
    </row>
    <row r="262" spans="2:65" s="1" customFormat="1" ht="21.75" customHeight="1">
      <c r="B262" s="136"/>
      <c r="C262" s="137" t="s">
        <v>411</v>
      </c>
      <c r="D262" s="137" t="s">
        <v>130</v>
      </c>
      <c r="E262" s="138" t="s">
        <v>412</v>
      </c>
      <c r="F262" s="139" t="s">
        <v>413</v>
      </c>
      <c r="G262" s="140" t="s">
        <v>405</v>
      </c>
      <c r="H262" s="141">
        <v>1</v>
      </c>
      <c r="I262" s="142"/>
      <c r="J262" s="143">
        <f>ROUND(I262*H262,2)</f>
        <v>0</v>
      </c>
      <c r="K262" s="139" t="s">
        <v>134</v>
      </c>
      <c r="L262" s="32"/>
      <c r="M262" s="144" t="s">
        <v>1</v>
      </c>
      <c r="N262" s="145" t="s">
        <v>41</v>
      </c>
      <c r="P262" s="146">
        <f>O262*H262</f>
        <v>0</v>
      </c>
      <c r="Q262" s="146">
        <v>8.1850000000000006E-2</v>
      </c>
      <c r="R262" s="146">
        <f>Q262*H262</f>
        <v>8.1850000000000006E-2</v>
      </c>
      <c r="S262" s="146">
        <v>0</v>
      </c>
      <c r="T262" s="147">
        <f>S262*H262</f>
        <v>0</v>
      </c>
      <c r="AR262" s="148" t="s">
        <v>148</v>
      </c>
      <c r="AT262" s="148" t="s">
        <v>130</v>
      </c>
      <c r="AU262" s="148" t="s">
        <v>86</v>
      </c>
      <c r="AY262" s="17" t="s">
        <v>127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7" t="s">
        <v>84</v>
      </c>
      <c r="BK262" s="149">
        <f>ROUND(I262*H262,2)</f>
        <v>0</v>
      </c>
      <c r="BL262" s="17" t="s">
        <v>148</v>
      </c>
      <c r="BM262" s="148" t="s">
        <v>414</v>
      </c>
    </row>
    <row r="263" spans="2:65" s="1" customFormat="1" ht="21.75" customHeight="1">
      <c r="B263" s="136"/>
      <c r="C263" s="137" t="s">
        <v>415</v>
      </c>
      <c r="D263" s="137" t="s">
        <v>130</v>
      </c>
      <c r="E263" s="138" t="s">
        <v>416</v>
      </c>
      <c r="F263" s="139" t="s">
        <v>417</v>
      </c>
      <c r="G263" s="140" t="s">
        <v>405</v>
      </c>
      <c r="H263" s="141">
        <v>4</v>
      </c>
      <c r="I263" s="142"/>
      <c r="J263" s="143">
        <f>ROUND(I263*H263,2)</f>
        <v>0</v>
      </c>
      <c r="K263" s="139" t="s">
        <v>134</v>
      </c>
      <c r="L263" s="32"/>
      <c r="M263" s="144" t="s">
        <v>1</v>
      </c>
      <c r="N263" s="145" t="s">
        <v>41</v>
      </c>
      <c r="P263" s="146">
        <f>O263*H263</f>
        <v>0</v>
      </c>
      <c r="Q263" s="146">
        <v>0.10904999999999999</v>
      </c>
      <c r="R263" s="146">
        <f>Q263*H263</f>
        <v>0.43619999999999998</v>
      </c>
      <c r="S263" s="146">
        <v>0</v>
      </c>
      <c r="T263" s="147">
        <f>S263*H263</f>
        <v>0</v>
      </c>
      <c r="AR263" s="148" t="s">
        <v>148</v>
      </c>
      <c r="AT263" s="148" t="s">
        <v>130</v>
      </c>
      <c r="AU263" s="148" t="s">
        <v>86</v>
      </c>
      <c r="AY263" s="17" t="s">
        <v>127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7" t="s">
        <v>84</v>
      </c>
      <c r="BK263" s="149">
        <f>ROUND(I263*H263,2)</f>
        <v>0</v>
      </c>
      <c r="BL263" s="17" t="s">
        <v>148</v>
      </c>
      <c r="BM263" s="148" t="s">
        <v>418</v>
      </c>
    </row>
    <row r="264" spans="2:65" s="1" customFormat="1" ht="24.2" customHeight="1">
      <c r="B264" s="136"/>
      <c r="C264" s="137" t="s">
        <v>419</v>
      </c>
      <c r="D264" s="137" t="s">
        <v>130</v>
      </c>
      <c r="E264" s="138" t="s">
        <v>420</v>
      </c>
      <c r="F264" s="139" t="s">
        <v>421</v>
      </c>
      <c r="G264" s="140" t="s">
        <v>265</v>
      </c>
      <c r="H264" s="141">
        <v>0.61599999999999999</v>
      </c>
      <c r="I264" s="142"/>
      <c r="J264" s="143">
        <f>ROUND(I264*H264,2)</f>
        <v>0</v>
      </c>
      <c r="K264" s="139" t="s">
        <v>134</v>
      </c>
      <c r="L264" s="32"/>
      <c r="M264" s="144" t="s">
        <v>1</v>
      </c>
      <c r="N264" s="145" t="s">
        <v>41</v>
      </c>
      <c r="P264" s="146">
        <f>O264*H264</f>
        <v>0</v>
      </c>
      <c r="Q264" s="146">
        <v>1.0900000000000001</v>
      </c>
      <c r="R264" s="146">
        <f>Q264*H264</f>
        <v>0.67144000000000004</v>
      </c>
      <c r="S264" s="146">
        <v>0</v>
      </c>
      <c r="T264" s="147">
        <f>S264*H264</f>
        <v>0</v>
      </c>
      <c r="AR264" s="148" t="s">
        <v>148</v>
      </c>
      <c r="AT264" s="148" t="s">
        <v>130</v>
      </c>
      <c r="AU264" s="148" t="s">
        <v>86</v>
      </c>
      <c r="AY264" s="17" t="s">
        <v>127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7" t="s">
        <v>84</v>
      </c>
      <c r="BK264" s="149">
        <f>ROUND(I264*H264,2)</f>
        <v>0</v>
      </c>
      <c r="BL264" s="17" t="s">
        <v>148</v>
      </c>
      <c r="BM264" s="148" t="s">
        <v>422</v>
      </c>
    </row>
    <row r="265" spans="2:65" s="12" customFormat="1" ht="11.25">
      <c r="B265" s="157"/>
      <c r="D265" s="150" t="s">
        <v>218</v>
      </c>
      <c r="E265" s="158" t="s">
        <v>1</v>
      </c>
      <c r="F265" s="159" t="s">
        <v>423</v>
      </c>
      <c r="H265" s="160">
        <v>0.54600000000000004</v>
      </c>
      <c r="I265" s="161"/>
      <c r="L265" s="157"/>
      <c r="M265" s="162"/>
      <c r="T265" s="163"/>
      <c r="AT265" s="158" t="s">
        <v>218</v>
      </c>
      <c r="AU265" s="158" t="s">
        <v>86</v>
      </c>
      <c r="AV265" s="12" t="s">
        <v>86</v>
      </c>
      <c r="AW265" s="12" t="s">
        <v>32</v>
      </c>
      <c r="AX265" s="12" t="s">
        <v>76</v>
      </c>
      <c r="AY265" s="158" t="s">
        <v>127</v>
      </c>
    </row>
    <row r="266" spans="2:65" s="12" customFormat="1" ht="11.25">
      <c r="B266" s="157"/>
      <c r="D266" s="150" t="s">
        <v>218</v>
      </c>
      <c r="E266" s="158" t="s">
        <v>1</v>
      </c>
      <c r="F266" s="159" t="s">
        <v>424</v>
      </c>
      <c r="H266" s="160">
        <v>7.0000000000000007E-2</v>
      </c>
      <c r="I266" s="161"/>
      <c r="L266" s="157"/>
      <c r="M266" s="162"/>
      <c r="T266" s="163"/>
      <c r="AT266" s="158" t="s">
        <v>218</v>
      </c>
      <c r="AU266" s="158" t="s">
        <v>86</v>
      </c>
      <c r="AV266" s="12" t="s">
        <v>86</v>
      </c>
      <c r="AW266" s="12" t="s">
        <v>32</v>
      </c>
      <c r="AX266" s="12" t="s">
        <v>76</v>
      </c>
      <c r="AY266" s="158" t="s">
        <v>127</v>
      </c>
    </row>
    <row r="267" spans="2:65" s="13" customFormat="1" ht="11.25">
      <c r="B267" s="164"/>
      <c r="D267" s="150" t="s">
        <v>218</v>
      </c>
      <c r="E267" s="165" t="s">
        <v>1</v>
      </c>
      <c r="F267" s="166" t="s">
        <v>226</v>
      </c>
      <c r="H267" s="167">
        <v>0.6160000000000001</v>
      </c>
      <c r="I267" s="168"/>
      <c r="L267" s="164"/>
      <c r="M267" s="169"/>
      <c r="T267" s="170"/>
      <c r="AT267" s="165" t="s">
        <v>218</v>
      </c>
      <c r="AU267" s="165" t="s">
        <v>86</v>
      </c>
      <c r="AV267" s="13" t="s">
        <v>148</v>
      </c>
      <c r="AW267" s="13" t="s">
        <v>32</v>
      </c>
      <c r="AX267" s="13" t="s">
        <v>84</v>
      </c>
      <c r="AY267" s="165" t="s">
        <v>127</v>
      </c>
    </row>
    <row r="268" spans="2:65" s="1" customFormat="1" ht="24.2" customHeight="1">
      <c r="B268" s="136"/>
      <c r="C268" s="137" t="s">
        <v>425</v>
      </c>
      <c r="D268" s="137" t="s">
        <v>130</v>
      </c>
      <c r="E268" s="138" t="s">
        <v>426</v>
      </c>
      <c r="F268" s="139" t="s">
        <v>427</v>
      </c>
      <c r="G268" s="140" t="s">
        <v>314</v>
      </c>
      <c r="H268" s="141">
        <v>12.1</v>
      </c>
      <c r="I268" s="142"/>
      <c r="J268" s="143">
        <f>ROUND(I268*H268,2)</f>
        <v>0</v>
      </c>
      <c r="K268" s="139" t="s">
        <v>134</v>
      </c>
      <c r="L268" s="32"/>
      <c r="M268" s="144" t="s">
        <v>1</v>
      </c>
      <c r="N268" s="145" t="s">
        <v>41</v>
      </c>
      <c r="P268" s="146">
        <f>O268*H268</f>
        <v>0</v>
      </c>
      <c r="Q268" s="146">
        <v>5.9000000000000003E-4</v>
      </c>
      <c r="R268" s="146">
        <f>Q268*H268</f>
        <v>7.1390000000000004E-3</v>
      </c>
      <c r="S268" s="146">
        <v>1.0000000000000001E-5</v>
      </c>
      <c r="T268" s="147">
        <f>S268*H268</f>
        <v>1.21E-4</v>
      </c>
      <c r="AR268" s="148" t="s">
        <v>148</v>
      </c>
      <c r="AT268" s="148" t="s">
        <v>130</v>
      </c>
      <c r="AU268" s="148" t="s">
        <v>86</v>
      </c>
      <c r="AY268" s="17" t="s">
        <v>127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7" t="s">
        <v>84</v>
      </c>
      <c r="BK268" s="149">
        <f>ROUND(I268*H268,2)</f>
        <v>0</v>
      </c>
      <c r="BL268" s="17" t="s">
        <v>148</v>
      </c>
      <c r="BM268" s="148" t="s">
        <v>428</v>
      </c>
    </row>
    <row r="269" spans="2:65" s="1" customFormat="1" ht="19.5">
      <c r="B269" s="32"/>
      <c r="D269" s="150" t="s">
        <v>137</v>
      </c>
      <c r="F269" s="151" t="s">
        <v>429</v>
      </c>
      <c r="I269" s="152"/>
      <c r="L269" s="32"/>
      <c r="M269" s="153"/>
      <c r="T269" s="56"/>
      <c r="AT269" s="17" t="s">
        <v>137</v>
      </c>
      <c r="AU269" s="17" t="s">
        <v>86</v>
      </c>
    </row>
    <row r="270" spans="2:65" s="1" customFormat="1" ht="24.2" customHeight="1">
      <c r="B270" s="136"/>
      <c r="C270" s="137" t="s">
        <v>430</v>
      </c>
      <c r="D270" s="137" t="s">
        <v>130</v>
      </c>
      <c r="E270" s="138" t="s">
        <v>431</v>
      </c>
      <c r="F270" s="139" t="s">
        <v>432</v>
      </c>
      <c r="G270" s="140" t="s">
        <v>314</v>
      </c>
      <c r="H270" s="141">
        <v>30.5</v>
      </c>
      <c r="I270" s="142"/>
      <c r="J270" s="143">
        <f>ROUND(I270*H270,2)</f>
        <v>0</v>
      </c>
      <c r="K270" s="139" t="s">
        <v>134</v>
      </c>
      <c r="L270" s="32"/>
      <c r="M270" s="144" t="s">
        <v>1</v>
      </c>
      <c r="N270" s="145" t="s">
        <v>41</v>
      </c>
      <c r="P270" s="146">
        <f>O270*H270</f>
        <v>0</v>
      </c>
      <c r="Q270" s="146">
        <v>7.9000000000000001E-4</v>
      </c>
      <c r="R270" s="146">
        <f>Q270*H270</f>
        <v>2.4095000000000002E-2</v>
      </c>
      <c r="S270" s="146">
        <v>1.0000000000000001E-5</v>
      </c>
      <c r="T270" s="147">
        <f>S270*H270</f>
        <v>3.0500000000000004E-4</v>
      </c>
      <c r="AR270" s="148" t="s">
        <v>148</v>
      </c>
      <c r="AT270" s="148" t="s">
        <v>130</v>
      </c>
      <c r="AU270" s="148" t="s">
        <v>86</v>
      </c>
      <c r="AY270" s="17" t="s">
        <v>127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7" t="s">
        <v>84</v>
      </c>
      <c r="BK270" s="149">
        <f>ROUND(I270*H270,2)</f>
        <v>0</v>
      </c>
      <c r="BL270" s="17" t="s">
        <v>148</v>
      </c>
      <c r="BM270" s="148" t="s">
        <v>433</v>
      </c>
    </row>
    <row r="271" spans="2:65" s="1" customFormat="1" ht="19.5">
      <c r="B271" s="32"/>
      <c r="D271" s="150" t="s">
        <v>137</v>
      </c>
      <c r="F271" s="151" t="s">
        <v>429</v>
      </c>
      <c r="I271" s="152"/>
      <c r="L271" s="32"/>
      <c r="M271" s="153"/>
      <c r="T271" s="56"/>
      <c r="AT271" s="17" t="s">
        <v>137</v>
      </c>
      <c r="AU271" s="17" t="s">
        <v>86</v>
      </c>
    </row>
    <row r="272" spans="2:65" s="12" customFormat="1" ht="11.25">
      <c r="B272" s="157"/>
      <c r="D272" s="150" t="s">
        <v>218</v>
      </c>
      <c r="E272" s="158" t="s">
        <v>1</v>
      </c>
      <c r="F272" s="159" t="s">
        <v>434</v>
      </c>
      <c r="H272" s="160">
        <v>8.5500000000000007</v>
      </c>
      <c r="I272" s="161"/>
      <c r="L272" s="157"/>
      <c r="M272" s="162"/>
      <c r="T272" s="163"/>
      <c r="AT272" s="158" t="s">
        <v>218</v>
      </c>
      <c r="AU272" s="158" t="s">
        <v>86</v>
      </c>
      <c r="AV272" s="12" t="s">
        <v>86</v>
      </c>
      <c r="AW272" s="12" t="s">
        <v>32</v>
      </c>
      <c r="AX272" s="12" t="s">
        <v>76</v>
      </c>
      <c r="AY272" s="158" t="s">
        <v>127</v>
      </c>
    </row>
    <row r="273" spans="2:65" s="12" customFormat="1" ht="11.25">
      <c r="B273" s="157"/>
      <c r="D273" s="150" t="s">
        <v>218</v>
      </c>
      <c r="E273" s="158" t="s">
        <v>1</v>
      </c>
      <c r="F273" s="159" t="s">
        <v>435</v>
      </c>
      <c r="H273" s="160">
        <v>7.55</v>
      </c>
      <c r="I273" s="161"/>
      <c r="L273" s="157"/>
      <c r="M273" s="162"/>
      <c r="T273" s="163"/>
      <c r="AT273" s="158" t="s">
        <v>218</v>
      </c>
      <c r="AU273" s="158" t="s">
        <v>86</v>
      </c>
      <c r="AV273" s="12" t="s">
        <v>86</v>
      </c>
      <c r="AW273" s="12" t="s">
        <v>32</v>
      </c>
      <c r="AX273" s="12" t="s">
        <v>76</v>
      </c>
      <c r="AY273" s="158" t="s">
        <v>127</v>
      </c>
    </row>
    <row r="274" spans="2:65" s="12" customFormat="1" ht="11.25">
      <c r="B274" s="157"/>
      <c r="D274" s="150" t="s">
        <v>218</v>
      </c>
      <c r="E274" s="158" t="s">
        <v>1</v>
      </c>
      <c r="F274" s="159" t="s">
        <v>436</v>
      </c>
      <c r="H274" s="160">
        <v>14.4</v>
      </c>
      <c r="I274" s="161"/>
      <c r="L274" s="157"/>
      <c r="M274" s="162"/>
      <c r="T274" s="163"/>
      <c r="AT274" s="158" t="s">
        <v>218</v>
      </c>
      <c r="AU274" s="158" t="s">
        <v>86</v>
      </c>
      <c r="AV274" s="12" t="s">
        <v>86</v>
      </c>
      <c r="AW274" s="12" t="s">
        <v>32</v>
      </c>
      <c r="AX274" s="12" t="s">
        <v>76</v>
      </c>
      <c r="AY274" s="158" t="s">
        <v>127</v>
      </c>
    </row>
    <row r="275" spans="2:65" s="13" customFormat="1" ht="11.25">
      <c r="B275" s="164"/>
      <c r="D275" s="150" t="s">
        <v>218</v>
      </c>
      <c r="E275" s="165" t="s">
        <v>1</v>
      </c>
      <c r="F275" s="166" t="s">
        <v>226</v>
      </c>
      <c r="H275" s="167">
        <v>30.5</v>
      </c>
      <c r="I275" s="168"/>
      <c r="L275" s="164"/>
      <c r="M275" s="169"/>
      <c r="T275" s="170"/>
      <c r="AT275" s="165" t="s">
        <v>218</v>
      </c>
      <c r="AU275" s="165" t="s">
        <v>86</v>
      </c>
      <c r="AV275" s="13" t="s">
        <v>148</v>
      </c>
      <c r="AW275" s="13" t="s">
        <v>32</v>
      </c>
      <c r="AX275" s="13" t="s">
        <v>84</v>
      </c>
      <c r="AY275" s="165" t="s">
        <v>127</v>
      </c>
    </row>
    <row r="276" spans="2:65" s="1" customFormat="1" ht="24.2" customHeight="1">
      <c r="B276" s="136"/>
      <c r="C276" s="137" t="s">
        <v>437</v>
      </c>
      <c r="D276" s="137" t="s">
        <v>130</v>
      </c>
      <c r="E276" s="138" t="s">
        <v>438</v>
      </c>
      <c r="F276" s="139" t="s">
        <v>439</v>
      </c>
      <c r="G276" s="140" t="s">
        <v>216</v>
      </c>
      <c r="H276" s="141">
        <v>28.792999999999999</v>
      </c>
      <c r="I276" s="142"/>
      <c r="J276" s="143">
        <f>ROUND(I276*H276,2)</f>
        <v>0</v>
      </c>
      <c r="K276" s="139" t="s">
        <v>134</v>
      </c>
      <c r="L276" s="32"/>
      <c r="M276" s="144" t="s">
        <v>1</v>
      </c>
      <c r="N276" s="145" t="s">
        <v>41</v>
      </c>
      <c r="P276" s="146">
        <f>O276*H276</f>
        <v>0</v>
      </c>
      <c r="Q276" s="146">
        <v>6.8479999999999999E-2</v>
      </c>
      <c r="R276" s="146">
        <f>Q276*H276</f>
        <v>1.9717446399999998</v>
      </c>
      <c r="S276" s="146">
        <v>0</v>
      </c>
      <c r="T276" s="147">
        <f>S276*H276</f>
        <v>0</v>
      </c>
      <c r="AR276" s="148" t="s">
        <v>148</v>
      </c>
      <c r="AT276" s="148" t="s">
        <v>130</v>
      </c>
      <c r="AU276" s="148" t="s">
        <v>86</v>
      </c>
      <c r="AY276" s="17" t="s">
        <v>127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7" t="s">
        <v>84</v>
      </c>
      <c r="BK276" s="149">
        <f>ROUND(I276*H276,2)</f>
        <v>0</v>
      </c>
      <c r="BL276" s="17" t="s">
        <v>148</v>
      </c>
      <c r="BM276" s="148" t="s">
        <v>440</v>
      </c>
    </row>
    <row r="277" spans="2:65" s="12" customFormat="1" ht="11.25">
      <c r="B277" s="157"/>
      <c r="D277" s="150" t="s">
        <v>218</v>
      </c>
      <c r="E277" s="158" t="s">
        <v>1</v>
      </c>
      <c r="F277" s="159" t="s">
        <v>441</v>
      </c>
      <c r="H277" s="160">
        <v>5.24</v>
      </c>
      <c r="I277" s="161"/>
      <c r="L277" s="157"/>
      <c r="M277" s="162"/>
      <c r="T277" s="163"/>
      <c r="AT277" s="158" t="s">
        <v>218</v>
      </c>
      <c r="AU277" s="158" t="s">
        <v>86</v>
      </c>
      <c r="AV277" s="12" t="s">
        <v>86</v>
      </c>
      <c r="AW277" s="12" t="s">
        <v>32</v>
      </c>
      <c r="AX277" s="12" t="s">
        <v>76</v>
      </c>
      <c r="AY277" s="158" t="s">
        <v>127</v>
      </c>
    </row>
    <row r="278" spans="2:65" s="12" customFormat="1" ht="11.25">
      <c r="B278" s="157"/>
      <c r="D278" s="150" t="s">
        <v>218</v>
      </c>
      <c r="E278" s="158" t="s">
        <v>1</v>
      </c>
      <c r="F278" s="159" t="s">
        <v>442</v>
      </c>
      <c r="H278" s="160">
        <v>18.434999999999999</v>
      </c>
      <c r="I278" s="161"/>
      <c r="L278" s="157"/>
      <c r="M278" s="162"/>
      <c r="T278" s="163"/>
      <c r="AT278" s="158" t="s">
        <v>218</v>
      </c>
      <c r="AU278" s="158" t="s">
        <v>86</v>
      </c>
      <c r="AV278" s="12" t="s">
        <v>86</v>
      </c>
      <c r="AW278" s="12" t="s">
        <v>32</v>
      </c>
      <c r="AX278" s="12" t="s">
        <v>76</v>
      </c>
      <c r="AY278" s="158" t="s">
        <v>127</v>
      </c>
    </row>
    <row r="279" spans="2:65" s="12" customFormat="1" ht="11.25">
      <c r="B279" s="157"/>
      <c r="D279" s="150" t="s">
        <v>218</v>
      </c>
      <c r="E279" s="158" t="s">
        <v>1</v>
      </c>
      <c r="F279" s="159" t="s">
        <v>443</v>
      </c>
      <c r="H279" s="160">
        <v>2.5299999999999998</v>
      </c>
      <c r="I279" s="161"/>
      <c r="L279" s="157"/>
      <c r="M279" s="162"/>
      <c r="T279" s="163"/>
      <c r="AT279" s="158" t="s">
        <v>218</v>
      </c>
      <c r="AU279" s="158" t="s">
        <v>86</v>
      </c>
      <c r="AV279" s="12" t="s">
        <v>86</v>
      </c>
      <c r="AW279" s="12" t="s">
        <v>32</v>
      </c>
      <c r="AX279" s="12" t="s">
        <v>76</v>
      </c>
      <c r="AY279" s="158" t="s">
        <v>127</v>
      </c>
    </row>
    <row r="280" spans="2:65" s="12" customFormat="1" ht="11.25">
      <c r="B280" s="157"/>
      <c r="D280" s="150" t="s">
        <v>218</v>
      </c>
      <c r="E280" s="158" t="s">
        <v>1</v>
      </c>
      <c r="F280" s="159" t="s">
        <v>444</v>
      </c>
      <c r="H280" s="160">
        <v>2.5880000000000001</v>
      </c>
      <c r="I280" s="161"/>
      <c r="L280" s="157"/>
      <c r="M280" s="162"/>
      <c r="T280" s="163"/>
      <c r="AT280" s="158" t="s">
        <v>218</v>
      </c>
      <c r="AU280" s="158" t="s">
        <v>86</v>
      </c>
      <c r="AV280" s="12" t="s">
        <v>86</v>
      </c>
      <c r="AW280" s="12" t="s">
        <v>32</v>
      </c>
      <c r="AX280" s="12" t="s">
        <v>76</v>
      </c>
      <c r="AY280" s="158" t="s">
        <v>127</v>
      </c>
    </row>
    <row r="281" spans="2:65" s="13" customFormat="1" ht="11.25">
      <c r="B281" s="164"/>
      <c r="D281" s="150" t="s">
        <v>218</v>
      </c>
      <c r="E281" s="165" t="s">
        <v>1</v>
      </c>
      <c r="F281" s="166" t="s">
        <v>226</v>
      </c>
      <c r="H281" s="167">
        <v>28.792999999999999</v>
      </c>
      <c r="I281" s="168"/>
      <c r="L281" s="164"/>
      <c r="M281" s="169"/>
      <c r="T281" s="170"/>
      <c r="AT281" s="165" t="s">
        <v>218</v>
      </c>
      <c r="AU281" s="165" t="s">
        <v>86</v>
      </c>
      <c r="AV281" s="13" t="s">
        <v>148</v>
      </c>
      <c r="AW281" s="13" t="s">
        <v>32</v>
      </c>
      <c r="AX281" s="13" t="s">
        <v>84</v>
      </c>
      <c r="AY281" s="165" t="s">
        <v>127</v>
      </c>
    </row>
    <row r="282" spans="2:65" s="1" customFormat="1" ht="24.2" customHeight="1">
      <c r="B282" s="136"/>
      <c r="C282" s="137" t="s">
        <v>445</v>
      </c>
      <c r="D282" s="137" t="s">
        <v>130</v>
      </c>
      <c r="E282" s="138" t="s">
        <v>446</v>
      </c>
      <c r="F282" s="139" t="s">
        <v>447</v>
      </c>
      <c r="G282" s="140" t="s">
        <v>216</v>
      </c>
      <c r="H282" s="141">
        <v>111.07299999999999</v>
      </c>
      <c r="I282" s="142"/>
      <c r="J282" s="143">
        <f>ROUND(I282*H282,2)</f>
        <v>0</v>
      </c>
      <c r="K282" s="139" t="s">
        <v>134</v>
      </c>
      <c r="L282" s="32"/>
      <c r="M282" s="144" t="s">
        <v>1</v>
      </c>
      <c r="N282" s="145" t="s">
        <v>41</v>
      </c>
      <c r="P282" s="146">
        <f>O282*H282</f>
        <v>0</v>
      </c>
      <c r="Q282" s="146">
        <v>9.4479999999999995E-2</v>
      </c>
      <c r="R282" s="146">
        <f>Q282*H282</f>
        <v>10.494177039999999</v>
      </c>
      <c r="S282" s="146">
        <v>0</v>
      </c>
      <c r="T282" s="147">
        <f>S282*H282</f>
        <v>0</v>
      </c>
      <c r="AR282" s="148" t="s">
        <v>148</v>
      </c>
      <c r="AT282" s="148" t="s">
        <v>130</v>
      </c>
      <c r="AU282" s="148" t="s">
        <v>86</v>
      </c>
      <c r="AY282" s="17" t="s">
        <v>127</v>
      </c>
      <c r="BE282" s="149">
        <f>IF(N282="základní",J282,0)</f>
        <v>0</v>
      </c>
      <c r="BF282" s="149">
        <f>IF(N282="snížená",J282,0)</f>
        <v>0</v>
      </c>
      <c r="BG282" s="149">
        <f>IF(N282="zákl. přenesená",J282,0)</f>
        <v>0</v>
      </c>
      <c r="BH282" s="149">
        <f>IF(N282="sníž. přenesená",J282,0)</f>
        <v>0</v>
      </c>
      <c r="BI282" s="149">
        <f>IF(N282="nulová",J282,0)</f>
        <v>0</v>
      </c>
      <c r="BJ282" s="17" t="s">
        <v>84</v>
      </c>
      <c r="BK282" s="149">
        <f>ROUND(I282*H282,2)</f>
        <v>0</v>
      </c>
      <c r="BL282" s="17" t="s">
        <v>148</v>
      </c>
      <c r="BM282" s="148" t="s">
        <v>448</v>
      </c>
    </row>
    <row r="283" spans="2:65" s="12" customFormat="1" ht="11.25">
      <c r="B283" s="157"/>
      <c r="D283" s="150" t="s">
        <v>218</v>
      </c>
      <c r="E283" s="158" t="s">
        <v>1</v>
      </c>
      <c r="F283" s="159" t="s">
        <v>449</v>
      </c>
      <c r="H283" s="160">
        <v>12.59</v>
      </c>
      <c r="I283" s="161"/>
      <c r="L283" s="157"/>
      <c r="M283" s="162"/>
      <c r="T283" s="163"/>
      <c r="AT283" s="158" t="s">
        <v>218</v>
      </c>
      <c r="AU283" s="158" t="s">
        <v>86</v>
      </c>
      <c r="AV283" s="12" t="s">
        <v>86</v>
      </c>
      <c r="AW283" s="12" t="s">
        <v>32</v>
      </c>
      <c r="AX283" s="12" t="s">
        <v>76</v>
      </c>
      <c r="AY283" s="158" t="s">
        <v>127</v>
      </c>
    </row>
    <row r="284" spans="2:65" s="12" customFormat="1" ht="11.25">
      <c r="B284" s="157"/>
      <c r="D284" s="150" t="s">
        <v>218</v>
      </c>
      <c r="E284" s="158" t="s">
        <v>1</v>
      </c>
      <c r="F284" s="159" t="s">
        <v>450</v>
      </c>
      <c r="H284" s="160">
        <v>40.728000000000002</v>
      </c>
      <c r="I284" s="161"/>
      <c r="L284" s="157"/>
      <c r="M284" s="162"/>
      <c r="T284" s="163"/>
      <c r="AT284" s="158" t="s">
        <v>218</v>
      </c>
      <c r="AU284" s="158" t="s">
        <v>86</v>
      </c>
      <c r="AV284" s="12" t="s">
        <v>86</v>
      </c>
      <c r="AW284" s="12" t="s">
        <v>32</v>
      </c>
      <c r="AX284" s="12" t="s">
        <v>76</v>
      </c>
      <c r="AY284" s="158" t="s">
        <v>127</v>
      </c>
    </row>
    <row r="285" spans="2:65" s="12" customFormat="1" ht="11.25">
      <c r="B285" s="157"/>
      <c r="D285" s="150" t="s">
        <v>218</v>
      </c>
      <c r="E285" s="158" t="s">
        <v>1</v>
      </c>
      <c r="F285" s="159" t="s">
        <v>451</v>
      </c>
      <c r="H285" s="160">
        <v>36.255000000000003</v>
      </c>
      <c r="I285" s="161"/>
      <c r="L285" s="157"/>
      <c r="M285" s="162"/>
      <c r="T285" s="163"/>
      <c r="AT285" s="158" t="s">
        <v>218</v>
      </c>
      <c r="AU285" s="158" t="s">
        <v>86</v>
      </c>
      <c r="AV285" s="12" t="s">
        <v>86</v>
      </c>
      <c r="AW285" s="12" t="s">
        <v>32</v>
      </c>
      <c r="AX285" s="12" t="s">
        <v>76</v>
      </c>
      <c r="AY285" s="158" t="s">
        <v>127</v>
      </c>
    </row>
    <row r="286" spans="2:65" s="12" customFormat="1" ht="11.25">
      <c r="B286" s="157"/>
      <c r="D286" s="150" t="s">
        <v>218</v>
      </c>
      <c r="E286" s="158" t="s">
        <v>1</v>
      </c>
      <c r="F286" s="159" t="s">
        <v>452</v>
      </c>
      <c r="H286" s="160">
        <v>21.5</v>
      </c>
      <c r="I286" s="161"/>
      <c r="L286" s="157"/>
      <c r="M286" s="162"/>
      <c r="T286" s="163"/>
      <c r="AT286" s="158" t="s">
        <v>218</v>
      </c>
      <c r="AU286" s="158" t="s">
        <v>86</v>
      </c>
      <c r="AV286" s="12" t="s">
        <v>86</v>
      </c>
      <c r="AW286" s="12" t="s">
        <v>32</v>
      </c>
      <c r="AX286" s="12" t="s">
        <v>76</v>
      </c>
      <c r="AY286" s="158" t="s">
        <v>127</v>
      </c>
    </row>
    <row r="287" spans="2:65" s="13" customFormat="1" ht="11.25">
      <c r="B287" s="164"/>
      <c r="D287" s="150" t="s">
        <v>218</v>
      </c>
      <c r="E287" s="165" t="s">
        <v>1</v>
      </c>
      <c r="F287" s="166" t="s">
        <v>226</v>
      </c>
      <c r="H287" s="167">
        <v>111.07300000000001</v>
      </c>
      <c r="I287" s="168"/>
      <c r="L287" s="164"/>
      <c r="M287" s="169"/>
      <c r="T287" s="170"/>
      <c r="AT287" s="165" t="s">
        <v>218</v>
      </c>
      <c r="AU287" s="165" t="s">
        <v>86</v>
      </c>
      <c r="AV287" s="13" t="s">
        <v>148</v>
      </c>
      <c r="AW287" s="13" t="s">
        <v>32</v>
      </c>
      <c r="AX287" s="13" t="s">
        <v>84</v>
      </c>
      <c r="AY287" s="165" t="s">
        <v>127</v>
      </c>
    </row>
    <row r="288" spans="2:65" s="1" customFormat="1" ht="24.2" customHeight="1">
      <c r="B288" s="136"/>
      <c r="C288" s="137" t="s">
        <v>453</v>
      </c>
      <c r="D288" s="137" t="s">
        <v>130</v>
      </c>
      <c r="E288" s="138" t="s">
        <v>454</v>
      </c>
      <c r="F288" s="139" t="s">
        <v>455</v>
      </c>
      <c r="G288" s="140" t="s">
        <v>216</v>
      </c>
      <c r="H288" s="141">
        <v>3.91</v>
      </c>
      <c r="I288" s="142"/>
      <c r="J288" s="143">
        <f>ROUND(I288*H288,2)</f>
        <v>0</v>
      </c>
      <c r="K288" s="139" t="s">
        <v>134</v>
      </c>
      <c r="L288" s="32"/>
      <c r="M288" s="144" t="s">
        <v>1</v>
      </c>
      <c r="N288" s="145" t="s">
        <v>41</v>
      </c>
      <c r="P288" s="146">
        <f>O288*H288</f>
        <v>0</v>
      </c>
      <c r="Q288" s="146">
        <v>0.11396000000000001</v>
      </c>
      <c r="R288" s="146">
        <f>Q288*H288</f>
        <v>0.44558360000000002</v>
      </c>
      <c r="S288" s="146">
        <v>0</v>
      </c>
      <c r="T288" s="147">
        <f>S288*H288</f>
        <v>0</v>
      </c>
      <c r="AR288" s="148" t="s">
        <v>148</v>
      </c>
      <c r="AT288" s="148" t="s">
        <v>130</v>
      </c>
      <c r="AU288" s="148" t="s">
        <v>86</v>
      </c>
      <c r="AY288" s="17" t="s">
        <v>127</v>
      </c>
      <c r="BE288" s="149">
        <f>IF(N288="základní",J288,0)</f>
        <v>0</v>
      </c>
      <c r="BF288" s="149">
        <f>IF(N288="snížená",J288,0)</f>
        <v>0</v>
      </c>
      <c r="BG288" s="149">
        <f>IF(N288="zákl. přenesená",J288,0)</f>
        <v>0</v>
      </c>
      <c r="BH288" s="149">
        <f>IF(N288="sníž. přenesená",J288,0)</f>
        <v>0</v>
      </c>
      <c r="BI288" s="149">
        <f>IF(N288="nulová",J288,0)</f>
        <v>0</v>
      </c>
      <c r="BJ288" s="17" t="s">
        <v>84</v>
      </c>
      <c r="BK288" s="149">
        <f>ROUND(I288*H288,2)</f>
        <v>0</v>
      </c>
      <c r="BL288" s="17" t="s">
        <v>148</v>
      </c>
      <c r="BM288" s="148" t="s">
        <v>456</v>
      </c>
    </row>
    <row r="289" spans="2:65" s="12" customFormat="1" ht="11.25">
      <c r="B289" s="157"/>
      <c r="D289" s="150" t="s">
        <v>218</v>
      </c>
      <c r="E289" s="158" t="s">
        <v>1</v>
      </c>
      <c r="F289" s="159" t="s">
        <v>457</v>
      </c>
      <c r="H289" s="160">
        <v>3.91</v>
      </c>
      <c r="I289" s="161"/>
      <c r="L289" s="157"/>
      <c r="M289" s="162"/>
      <c r="T289" s="163"/>
      <c r="AT289" s="158" t="s">
        <v>218</v>
      </c>
      <c r="AU289" s="158" t="s">
        <v>86</v>
      </c>
      <c r="AV289" s="12" t="s">
        <v>86</v>
      </c>
      <c r="AW289" s="12" t="s">
        <v>32</v>
      </c>
      <c r="AX289" s="12" t="s">
        <v>76</v>
      </c>
      <c r="AY289" s="158" t="s">
        <v>127</v>
      </c>
    </row>
    <row r="290" spans="2:65" s="13" customFormat="1" ht="11.25">
      <c r="B290" s="164"/>
      <c r="D290" s="150" t="s">
        <v>218</v>
      </c>
      <c r="E290" s="165" t="s">
        <v>1</v>
      </c>
      <c r="F290" s="166" t="s">
        <v>226</v>
      </c>
      <c r="H290" s="167">
        <v>3.91</v>
      </c>
      <c r="I290" s="168"/>
      <c r="L290" s="164"/>
      <c r="M290" s="169"/>
      <c r="T290" s="170"/>
      <c r="AT290" s="165" t="s">
        <v>218</v>
      </c>
      <c r="AU290" s="165" t="s">
        <v>86</v>
      </c>
      <c r="AV290" s="13" t="s">
        <v>148</v>
      </c>
      <c r="AW290" s="13" t="s">
        <v>32</v>
      </c>
      <c r="AX290" s="13" t="s">
        <v>84</v>
      </c>
      <c r="AY290" s="165" t="s">
        <v>127</v>
      </c>
    </row>
    <row r="291" spans="2:65" s="1" customFormat="1" ht="33" customHeight="1">
      <c r="B291" s="136"/>
      <c r="C291" s="137" t="s">
        <v>458</v>
      </c>
      <c r="D291" s="137" t="s">
        <v>130</v>
      </c>
      <c r="E291" s="138" t="s">
        <v>459</v>
      </c>
      <c r="F291" s="139" t="s">
        <v>460</v>
      </c>
      <c r="G291" s="140" t="s">
        <v>216</v>
      </c>
      <c r="H291" s="141">
        <v>65.915000000000006</v>
      </c>
      <c r="I291" s="142"/>
      <c r="J291" s="143">
        <f>ROUND(I291*H291,2)</f>
        <v>0</v>
      </c>
      <c r="K291" s="139" t="s">
        <v>1</v>
      </c>
      <c r="L291" s="32"/>
      <c r="M291" s="144" t="s">
        <v>1</v>
      </c>
      <c r="N291" s="145" t="s">
        <v>41</v>
      </c>
      <c r="P291" s="146">
        <f>O291*H291</f>
        <v>0</v>
      </c>
      <c r="Q291" s="146">
        <v>0.11677999999999999</v>
      </c>
      <c r="R291" s="146">
        <f>Q291*H291</f>
        <v>7.6975537000000003</v>
      </c>
      <c r="S291" s="146">
        <v>0</v>
      </c>
      <c r="T291" s="147">
        <f>S291*H291</f>
        <v>0</v>
      </c>
      <c r="AR291" s="148" t="s">
        <v>148</v>
      </c>
      <c r="AT291" s="148" t="s">
        <v>130</v>
      </c>
      <c r="AU291" s="148" t="s">
        <v>86</v>
      </c>
      <c r="AY291" s="17" t="s">
        <v>127</v>
      </c>
      <c r="BE291" s="149">
        <f>IF(N291="základní",J291,0)</f>
        <v>0</v>
      </c>
      <c r="BF291" s="149">
        <f>IF(N291="snížená",J291,0)</f>
        <v>0</v>
      </c>
      <c r="BG291" s="149">
        <f>IF(N291="zákl. přenesená",J291,0)</f>
        <v>0</v>
      </c>
      <c r="BH291" s="149">
        <f>IF(N291="sníž. přenesená",J291,0)</f>
        <v>0</v>
      </c>
      <c r="BI291" s="149">
        <f>IF(N291="nulová",J291,0)</f>
        <v>0</v>
      </c>
      <c r="BJ291" s="17" t="s">
        <v>84</v>
      </c>
      <c r="BK291" s="149">
        <f>ROUND(I291*H291,2)</f>
        <v>0</v>
      </c>
      <c r="BL291" s="17" t="s">
        <v>148</v>
      </c>
      <c r="BM291" s="148" t="s">
        <v>461</v>
      </c>
    </row>
    <row r="292" spans="2:65" s="12" customFormat="1" ht="11.25">
      <c r="B292" s="157"/>
      <c r="D292" s="150" t="s">
        <v>218</v>
      </c>
      <c r="E292" s="158" t="s">
        <v>1</v>
      </c>
      <c r="F292" s="159" t="s">
        <v>462</v>
      </c>
      <c r="H292" s="160">
        <v>51.314999999999998</v>
      </c>
      <c r="I292" s="161"/>
      <c r="L292" s="157"/>
      <c r="M292" s="162"/>
      <c r="T292" s="163"/>
      <c r="AT292" s="158" t="s">
        <v>218</v>
      </c>
      <c r="AU292" s="158" t="s">
        <v>86</v>
      </c>
      <c r="AV292" s="12" t="s">
        <v>86</v>
      </c>
      <c r="AW292" s="12" t="s">
        <v>32</v>
      </c>
      <c r="AX292" s="12" t="s">
        <v>76</v>
      </c>
      <c r="AY292" s="158" t="s">
        <v>127</v>
      </c>
    </row>
    <row r="293" spans="2:65" s="12" customFormat="1" ht="11.25">
      <c r="B293" s="157"/>
      <c r="D293" s="150" t="s">
        <v>218</v>
      </c>
      <c r="E293" s="158" t="s">
        <v>1</v>
      </c>
      <c r="F293" s="159" t="s">
        <v>463</v>
      </c>
      <c r="H293" s="160">
        <v>2.1</v>
      </c>
      <c r="I293" s="161"/>
      <c r="L293" s="157"/>
      <c r="M293" s="162"/>
      <c r="T293" s="163"/>
      <c r="AT293" s="158" t="s">
        <v>218</v>
      </c>
      <c r="AU293" s="158" t="s">
        <v>86</v>
      </c>
      <c r="AV293" s="12" t="s">
        <v>86</v>
      </c>
      <c r="AW293" s="12" t="s">
        <v>32</v>
      </c>
      <c r="AX293" s="12" t="s">
        <v>76</v>
      </c>
      <c r="AY293" s="158" t="s">
        <v>127</v>
      </c>
    </row>
    <row r="294" spans="2:65" s="12" customFormat="1" ht="11.25">
      <c r="B294" s="157"/>
      <c r="D294" s="150" t="s">
        <v>218</v>
      </c>
      <c r="E294" s="158" t="s">
        <v>1</v>
      </c>
      <c r="F294" s="159" t="s">
        <v>464</v>
      </c>
      <c r="H294" s="160">
        <v>12.5</v>
      </c>
      <c r="I294" s="161"/>
      <c r="L294" s="157"/>
      <c r="M294" s="162"/>
      <c r="T294" s="163"/>
      <c r="AT294" s="158" t="s">
        <v>218</v>
      </c>
      <c r="AU294" s="158" t="s">
        <v>86</v>
      </c>
      <c r="AV294" s="12" t="s">
        <v>86</v>
      </c>
      <c r="AW294" s="12" t="s">
        <v>32</v>
      </c>
      <c r="AX294" s="12" t="s">
        <v>76</v>
      </c>
      <c r="AY294" s="158" t="s">
        <v>127</v>
      </c>
    </row>
    <row r="295" spans="2:65" s="13" customFormat="1" ht="11.25">
      <c r="B295" s="164"/>
      <c r="D295" s="150" t="s">
        <v>218</v>
      </c>
      <c r="E295" s="165" t="s">
        <v>1</v>
      </c>
      <c r="F295" s="166" t="s">
        <v>226</v>
      </c>
      <c r="H295" s="167">
        <v>65.914999999999992</v>
      </c>
      <c r="I295" s="168"/>
      <c r="L295" s="164"/>
      <c r="M295" s="169"/>
      <c r="T295" s="170"/>
      <c r="AT295" s="165" t="s">
        <v>218</v>
      </c>
      <c r="AU295" s="165" t="s">
        <v>86</v>
      </c>
      <c r="AV295" s="13" t="s">
        <v>148</v>
      </c>
      <c r="AW295" s="13" t="s">
        <v>32</v>
      </c>
      <c r="AX295" s="13" t="s">
        <v>84</v>
      </c>
      <c r="AY295" s="165" t="s">
        <v>127</v>
      </c>
    </row>
    <row r="296" spans="2:65" s="1" customFormat="1" ht="24.2" customHeight="1">
      <c r="B296" s="136"/>
      <c r="C296" s="137" t="s">
        <v>465</v>
      </c>
      <c r="D296" s="137" t="s">
        <v>130</v>
      </c>
      <c r="E296" s="138" t="s">
        <v>466</v>
      </c>
      <c r="F296" s="139" t="s">
        <v>467</v>
      </c>
      <c r="G296" s="140" t="s">
        <v>314</v>
      </c>
      <c r="H296" s="141">
        <v>85.95</v>
      </c>
      <c r="I296" s="142"/>
      <c r="J296" s="143">
        <f>ROUND(I296*H296,2)</f>
        <v>0</v>
      </c>
      <c r="K296" s="139" t="s">
        <v>134</v>
      </c>
      <c r="L296" s="32"/>
      <c r="M296" s="144" t="s">
        <v>1</v>
      </c>
      <c r="N296" s="145" t="s">
        <v>41</v>
      </c>
      <c r="P296" s="146">
        <f>O296*H296</f>
        <v>0</v>
      </c>
      <c r="Q296" s="146">
        <v>1.3999999999999999E-4</v>
      </c>
      <c r="R296" s="146">
        <f>Q296*H296</f>
        <v>1.2032999999999999E-2</v>
      </c>
      <c r="S296" s="146">
        <v>0</v>
      </c>
      <c r="T296" s="147">
        <f>S296*H296</f>
        <v>0</v>
      </c>
      <c r="AR296" s="148" t="s">
        <v>148</v>
      </c>
      <c r="AT296" s="148" t="s">
        <v>130</v>
      </c>
      <c r="AU296" s="148" t="s">
        <v>86</v>
      </c>
      <c r="AY296" s="17" t="s">
        <v>127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7" t="s">
        <v>84</v>
      </c>
      <c r="BK296" s="149">
        <f>ROUND(I296*H296,2)</f>
        <v>0</v>
      </c>
      <c r="BL296" s="17" t="s">
        <v>148</v>
      </c>
      <c r="BM296" s="148" t="s">
        <v>468</v>
      </c>
    </row>
    <row r="297" spans="2:65" s="12" customFormat="1" ht="11.25">
      <c r="B297" s="157"/>
      <c r="D297" s="150" t="s">
        <v>218</v>
      </c>
      <c r="E297" s="158" t="s">
        <v>1</v>
      </c>
      <c r="F297" s="159" t="s">
        <v>469</v>
      </c>
      <c r="H297" s="160">
        <v>85.95</v>
      </c>
      <c r="I297" s="161"/>
      <c r="L297" s="157"/>
      <c r="M297" s="162"/>
      <c r="T297" s="163"/>
      <c r="AT297" s="158" t="s">
        <v>218</v>
      </c>
      <c r="AU297" s="158" t="s">
        <v>86</v>
      </c>
      <c r="AV297" s="12" t="s">
        <v>86</v>
      </c>
      <c r="AW297" s="12" t="s">
        <v>32</v>
      </c>
      <c r="AX297" s="12" t="s">
        <v>76</v>
      </c>
      <c r="AY297" s="158" t="s">
        <v>127</v>
      </c>
    </row>
    <row r="298" spans="2:65" s="13" customFormat="1" ht="11.25">
      <c r="B298" s="164"/>
      <c r="D298" s="150" t="s">
        <v>218</v>
      </c>
      <c r="E298" s="165" t="s">
        <v>1</v>
      </c>
      <c r="F298" s="166" t="s">
        <v>226</v>
      </c>
      <c r="H298" s="167">
        <v>85.95</v>
      </c>
      <c r="I298" s="168"/>
      <c r="L298" s="164"/>
      <c r="M298" s="169"/>
      <c r="T298" s="170"/>
      <c r="AT298" s="165" t="s">
        <v>218</v>
      </c>
      <c r="AU298" s="165" t="s">
        <v>86</v>
      </c>
      <c r="AV298" s="13" t="s">
        <v>148</v>
      </c>
      <c r="AW298" s="13" t="s">
        <v>32</v>
      </c>
      <c r="AX298" s="13" t="s">
        <v>84</v>
      </c>
      <c r="AY298" s="165" t="s">
        <v>127</v>
      </c>
    </row>
    <row r="299" spans="2:65" s="1" customFormat="1" ht="24.2" customHeight="1">
      <c r="B299" s="136"/>
      <c r="C299" s="137" t="s">
        <v>470</v>
      </c>
      <c r="D299" s="137" t="s">
        <v>130</v>
      </c>
      <c r="E299" s="138" t="s">
        <v>471</v>
      </c>
      <c r="F299" s="139" t="s">
        <v>472</v>
      </c>
      <c r="G299" s="140" t="s">
        <v>314</v>
      </c>
      <c r="H299" s="141">
        <v>73.900000000000006</v>
      </c>
      <c r="I299" s="142"/>
      <c r="J299" s="143">
        <f>ROUND(I299*H299,2)</f>
        <v>0</v>
      </c>
      <c r="K299" s="139" t="s">
        <v>134</v>
      </c>
      <c r="L299" s="32"/>
      <c r="M299" s="144" t="s">
        <v>1</v>
      </c>
      <c r="N299" s="145" t="s">
        <v>41</v>
      </c>
      <c r="P299" s="146">
        <f>O299*H299</f>
        <v>0</v>
      </c>
      <c r="Q299" s="146">
        <v>2.0400000000000001E-3</v>
      </c>
      <c r="R299" s="146">
        <f>Q299*H299</f>
        <v>0.15075600000000003</v>
      </c>
      <c r="S299" s="146">
        <v>0</v>
      </c>
      <c r="T299" s="147">
        <f>S299*H299</f>
        <v>0</v>
      </c>
      <c r="AR299" s="148" t="s">
        <v>148</v>
      </c>
      <c r="AT299" s="148" t="s">
        <v>130</v>
      </c>
      <c r="AU299" s="148" t="s">
        <v>86</v>
      </c>
      <c r="AY299" s="17" t="s">
        <v>127</v>
      </c>
      <c r="BE299" s="149">
        <f>IF(N299="základní",J299,0)</f>
        <v>0</v>
      </c>
      <c r="BF299" s="149">
        <f>IF(N299="snížená",J299,0)</f>
        <v>0</v>
      </c>
      <c r="BG299" s="149">
        <f>IF(N299="zákl. přenesená",J299,0)</f>
        <v>0</v>
      </c>
      <c r="BH299" s="149">
        <f>IF(N299="sníž. přenesená",J299,0)</f>
        <v>0</v>
      </c>
      <c r="BI299" s="149">
        <f>IF(N299="nulová",J299,0)</f>
        <v>0</v>
      </c>
      <c r="BJ299" s="17" t="s">
        <v>84</v>
      </c>
      <c r="BK299" s="149">
        <f>ROUND(I299*H299,2)</f>
        <v>0</v>
      </c>
      <c r="BL299" s="17" t="s">
        <v>148</v>
      </c>
      <c r="BM299" s="148" t="s">
        <v>473</v>
      </c>
    </row>
    <row r="300" spans="2:65" s="1" customFormat="1" ht="19.5">
      <c r="B300" s="32"/>
      <c r="D300" s="150" t="s">
        <v>137</v>
      </c>
      <c r="F300" s="151" t="s">
        <v>474</v>
      </c>
      <c r="I300" s="152"/>
      <c r="L300" s="32"/>
      <c r="M300" s="153"/>
      <c r="T300" s="56"/>
      <c r="AT300" s="17" t="s">
        <v>137</v>
      </c>
      <c r="AU300" s="17" t="s">
        <v>86</v>
      </c>
    </row>
    <row r="301" spans="2:65" s="12" customFormat="1" ht="11.25">
      <c r="B301" s="157"/>
      <c r="D301" s="150" t="s">
        <v>218</v>
      </c>
      <c r="E301" s="158" t="s">
        <v>1</v>
      </c>
      <c r="F301" s="159" t="s">
        <v>475</v>
      </c>
      <c r="H301" s="160">
        <v>9.75</v>
      </c>
      <c r="I301" s="161"/>
      <c r="L301" s="157"/>
      <c r="M301" s="162"/>
      <c r="T301" s="163"/>
      <c r="AT301" s="158" t="s">
        <v>218</v>
      </c>
      <c r="AU301" s="158" t="s">
        <v>86</v>
      </c>
      <c r="AV301" s="12" t="s">
        <v>86</v>
      </c>
      <c r="AW301" s="12" t="s">
        <v>32</v>
      </c>
      <c r="AX301" s="12" t="s">
        <v>76</v>
      </c>
      <c r="AY301" s="158" t="s">
        <v>127</v>
      </c>
    </row>
    <row r="302" spans="2:65" s="12" customFormat="1" ht="11.25">
      <c r="B302" s="157"/>
      <c r="D302" s="150" t="s">
        <v>218</v>
      </c>
      <c r="E302" s="158" t="s">
        <v>1</v>
      </c>
      <c r="F302" s="159" t="s">
        <v>476</v>
      </c>
      <c r="H302" s="160">
        <v>18.350000000000001</v>
      </c>
      <c r="I302" s="161"/>
      <c r="L302" s="157"/>
      <c r="M302" s="162"/>
      <c r="T302" s="163"/>
      <c r="AT302" s="158" t="s">
        <v>218</v>
      </c>
      <c r="AU302" s="158" t="s">
        <v>86</v>
      </c>
      <c r="AV302" s="12" t="s">
        <v>86</v>
      </c>
      <c r="AW302" s="12" t="s">
        <v>32</v>
      </c>
      <c r="AX302" s="12" t="s">
        <v>76</v>
      </c>
      <c r="AY302" s="158" t="s">
        <v>127</v>
      </c>
    </row>
    <row r="303" spans="2:65" s="12" customFormat="1" ht="11.25">
      <c r="B303" s="157"/>
      <c r="D303" s="150" t="s">
        <v>218</v>
      </c>
      <c r="E303" s="158" t="s">
        <v>1</v>
      </c>
      <c r="F303" s="159" t="s">
        <v>477</v>
      </c>
      <c r="H303" s="160">
        <v>23.3</v>
      </c>
      <c r="I303" s="161"/>
      <c r="L303" s="157"/>
      <c r="M303" s="162"/>
      <c r="T303" s="163"/>
      <c r="AT303" s="158" t="s">
        <v>218</v>
      </c>
      <c r="AU303" s="158" t="s">
        <v>86</v>
      </c>
      <c r="AV303" s="12" t="s">
        <v>86</v>
      </c>
      <c r="AW303" s="12" t="s">
        <v>32</v>
      </c>
      <c r="AX303" s="12" t="s">
        <v>76</v>
      </c>
      <c r="AY303" s="158" t="s">
        <v>127</v>
      </c>
    </row>
    <row r="304" spans="2:65" s="12" customFormat="1" ht="11.25">
      <c r="B304" s="157"/>
      <c r="D304" s="150" t="s">
        <v>218</v>
      </c>
      <c r="E304" s="158" t="s">
        <v>1</v>
      </c>
      <c r="F304" s="159" t="s">
        <v>478</v>
      </c>
      <c r="H304" s="160">
        <v>22.5</v>
      </c>
      <c r="I304" s="161"/>
      <c r="L304" s="157"/>
      <c r="M304" s="162"/>
      <c r="T304" s="163"/>
      <c r="AT304" s="158" t="s">
        <v>218</v>
      </c>
      <c r="AU304" s="158" t="s">
        <v>86</v>
      </c>
      <c r="AV304" s="12" t="s">
        <v>86</v>
      </c>
      <c r="AW304" s="12" t="s">
        <v>32</v>
      </c>
      <c r="AX304" s="12" t="s">
        <v>76</v>
      </c>
      <c r="AY304" s="158" t="s">
        <v>127</v>
      </c>
    </row>
    <row r="305" spans="2:65" s="13" customFormat="1" ht="11.25">
      <c r="B305" s="164"/>
      <c r="D305" s="150" t="s">
        <v>218</v>
      </c>
      <c r="E305" s="165" t="s">
        <v>1</v>
      </c>
      <c r="F305" s="166" t="s">
        <v>226</v>
      </c>
      <c r="H305" s="167">
        <v>73.900000000000006</v>
      </c>
      <c r="I305" s="168"/>
      <c r="L305" s="164"/>
      <c r="M305" s="169"/>
      <c r="T305" s="170"/>
      <c r="AT305" s="165" t="s">
        <v>218</v>
      </c>
      <c r="AU305" s="165" t="s">
        <v>86</v>
      </c>
      <c r="AV305" s="13" t="s">
        <v>148</v>
      </c>
      <c r="AW305" s="13" t="s">
        <v>32</v>
      </c>
      <c r="AX305" s="13" t="s">
        <v>84</v>
      </c>
      <c r="AY305" s="165" t="s">
        <v>127</v>
      </c>
    </row>
    <row r="306" spans="2:65" s="1" customFormat="1" ht="24.2" customHeight="1">
      <c r="B306" s="136"/>
      <c r="C306" s="137" t="s">
        <v>479</v>
      </c>
      <c r="D306" s="137" t="s">
        <v>130</v>
      </c>
      <c r="E306" s="138" t="s">
        <v>480</v>
      </c>
      <c r="F306" s="139" t="s">
        <v>481</v>
      </c>
      <c r="G306" s="140" t="s">
        <v>216</v>
      </c>
      <c r="H306" s="141">
        <v>4.5199999999999996</v>
      </c>
      <c r="I306" s="142"/>
      <c r="J306" s="143">
        <f>ROUND(I306*H306,2)</f>
        <v>0</v>
      </c>
      <c r="K306" s="139" t="s">
        <v>134</v>
      </c>
      <c r="L306" s="32"/>
      <c r="M306" s="144" t="s">
        <v>1</v>
      </c>
      <c r="N306" s="145" t="s">
        <v>41</v>
      </c>
      <c r="P306" s="146">
        <f>O306*H306</f>
        <v>0</v>
      </c>
      <c r="Q306" s="146">
        <v>0.17818000000000001</v>
      </c>
      <c r="R306" s="146">
        <f>Q306*H306</f>
        <v>0.80537359999999991</v>
      </c>
      <c r="S306" s="146">
        <v>0</v>
      </c>
      <c r="T306" s="147">
        <f>S306*H306</f>
        <v>0</v>
      </c>
      <c r="AR306" s="148" t="s">
        <v>148</v>
      </c>
      <c r="AT306" s="148" t="s">
        <v>130</v>
      </c>
      <c r="AU306" s="148" t="s">
        <v>86</v>
      </c>
      <c r="AY306" s="17" t="s">
        <v>127</v>
      </c>
      <c r="BE306" s="149">
        <f>IF(N306="základní",J306,0)</f>
        <v>0</v>
      </c>
      <c r="BF306" s="149">
        <f>IF(N306="snížená",J306,0)</f>
        <v>0</v>
      </c>
      <c r="BG306" s="149">
        <f>IF(N306="zákl. přenesená",J306,0)</f>
        <v>0</v>
      </c>
      <c r="BH306" s="149">
        <f>IF(N306="sníž. přenesená",J306,0)</f>
        <v>0</v>
      </c>
      <c r="BI306" s="149">
        <f>IF(N306="nulová",J306,0)</f>
        <v>0</v>
      </c>
      <c r="BJ306" s="17" t="s">
        <v>84</v>
      </c>
      <c r="BK306" s="149">
        <f>ROUND(I306*H306,2)</f>
        <v>0</v>
      </c>
      <c r="BL306" s="17" t="s">
        <v>148</v>
      </c>
      <c r="BM306" s="148" t="s">
        <v>482</v>
      </c>
    </row>
    <row r="307" spans="2:65" s="12" customFormat="1" ht="11.25">
      <c r="B307" s="157"/>
      <c r="D307" s="150" t="s">
        <v>218</v>
      </c>
      <c r="E307" s="158" t="s">
        <v>1</v>
      </c>
      <c r="F307" s="159" t="s">
        <v>483</v>
      </c>
      <c r="H307" s="160">
        <v>1.52</v>
      </c>
      <c r="I307" s="161"/>
      <c r="L307" s="157"/>
      <c r="M307" s="162"/>
      <c r="T307" s="163"/>
      <c r="AT307" s="158" t="s">
        <v>218</v>
      </c>
      <c r="AU307" s="158" t="s">
        <v>86</v>
      </c>
      <c r="AV307" s="12" t="s">
        <v>86</v>
      </c>
      <c r="AW307" s="12" t="s">
        <v>32</v>
      </c>
      <c r="AX307" s="12" t="s">
        <v>76</v>
      </c>
      <c r="AY307" s="158" t="s">
        <v>127</v>
      </c>
    </row>
    <row r="308" spans="2:65" s="12" customFormat="1" ht="11.25">
      <c r="B308" s="157"/>
      <c r="D308" s="150" t="s">
        <v>218</v>
      </c>
      <c r="E308" s="158" t="s">
        <v>1</v>
      </c>
      <c r="F308" s="159" t="s">
        <v>484</v>
      </c>
      <c r="H308" s="160">
        <v>0.88</v>
      </c>
      <c r="I308" s="161"/>
      <c r="L308" s="157"/>
      <c r="M308" s="162"/>
      <c r="T308" s="163"/>
      <c r="AT308" s="158" t="s">
        <v>218</v>
      </c>
      <c r="AU308" s="158" t="s">
        <v>86</v>
      </c>
      <c r="AV308" s="12" t="s">
        <v>86</v>
      </c>
      <c r="AW308" s="12" t="s">
        <v>32</v>
      </c>
      <c r="AX308" s="12" t="s">
        <v>76</v>
      </c>
      <c r="AY308" s="158" t="s">
        <v>127</v>
      </c>
    </row>
    <row r="309" spans="2:65" s="12" customFormat="1" ht="11.25">
      <c r="B309" s="157"/>
      <c r="D309" s="150" t="s">
        <v>218</v>
      </c>
      <c r="E309" s="158" t="s">
        <v>1</v>
      </c>
      <c r="F309" s="159" t="s">
        <v>485</v>
      </c>
      <c r="H309" s="160">
        <v>1.1200000000000001</v>
      </c>
      <c r="I309" s="161"/>
      <c r="L309" s="157"/>
      <c r="M309" s="162"/>
      <c r="T309" s="163"/>
      <c r="AT309" s="158" t="s">
        <v>218</v>
      </c>
      <c r="AU309" s="158" t="s">
        <v>86</v>
      </c>
      <c r="AV309" s="12" t="s">
        <v>86</v>
      </c>
      <c r="AW309" s="12" t="s">
        <v>32</v>
      </c>
      <c r="AX309" s="12" t="s">
        <v>76</v>
      </c>
      <c r="AY309" s="158" t="s">
        <v>127</v>
      </c>
    </row>
    <row r="310" spans="2:65" s="12" customFormat="1" ht="11.25">
      <c r="B310" s="157"/>
      <c r="D310" s="150" t="s">
        <v>218</v>
      </c>
      <c r="E310" s="158" t="s">
        <v>1</v>
      </c>
      <c r="F310" s="159" t="s">
        <v>486</v>
      </c>
      <c r="H310" s="160">
        <v>0.52</v>
      </c>
      <c r="I310" s="161"/>
      <c r="L310" s="157"/>
      <c r="M310" s="162"/>
      <c r="T310" s="163"/>
      <c r="AT310" s="158" t="s">
        <v>218</v>
      </c>
      <c r="AU310" s="158" t="s">
        <v>86</v>
      </c>
      <c r="AV310" s="12" t="s">
        <v>86</v>
      </c>
      <c r="AW310" s="12" t="s">
        <v>32</v>
      </c>
      <c r="AX310" s="12" t="s">
        <v>76</v>
      </c>
      <c r="AY310" s="158" t="s">
        <v>127</v>
      </c>
    </row>
    <row r="311" spans="2:65" s="12" customFormat="1" ht="11.25">
      <c r="B311" s="157"/>
      <c r="D311" s="150" t="s">
        <v>218</v>
      </c>
      <c r="E311" s="158" t="s">
        <v>1</v>
      </c>
      <c r="F311" s="159" t="s">
        <v>487</v>
      </c>
      <c r="H311" s="160">
        <v>0.48</v>
      </c>
      <c r="I311" s="161"/>
      <c r="L311" s="157"/>
      <c r="M311" s="162"/>
      <c r="T311" s="163"/>
      <c r="AT311" s="158" t="s">
        <v>218</v>
      </c>
      <c r="AU311" s="158" t="s">
        <v>86</v>
      </c>
      <c r="AV311" s="12" t="s">
        <v>86</v>
      </c>
      <c r="AW311" s="12" t="s">
        <v>32</v>
      </c>
      <c r="AX311" s="12" t="s">
        <v>76</v>
      </c>
      <c r="AY311" s="158" t="s">
        <v>127</v>
      </c>
    </row>
    <row r="312" spans="2:65" s="13" customFormat="1" ht="11.25">
      <c r="B312" s="164"/>
      <c r="D312" s="150" t="s">
        <v>218</v>
      </c>
      <c r="E312" s="165" t="s">
        <v>1</v>
      </c>
      <c r="F312" s="166" t="s">
        <v>226</v>
      </c>
      <c r="H312" s="167">
        <v>4.5199999999999996</v>
      </c>
      <c r="I312" s="168"/>
      <c r="L312" s="164"/>
      <c r="M312" s="169"/>
      <c r="T312" s="170"/>
      <c r="AT312" s="165" t="s">
        <v>218</v>
      </c>
      <c r="AU312" s="165" t="s">
        <v>86</v>
      </c>
      <c r="AV312" s="13" t="s">
        <v>148</v>
      </c>
      <c r="AW312" s="13" t="s">
        <v>32</v>
      </c>
      <c r="AX312" s="13" t="s">
        <v>84</v>
      </c>
      <c r="AY312" s="165" t="s">
        <v>127</v>
      </c>
    </row>
    <row r="313" spans="2:65" s="1" customFormat="1" ht="24.2" customHeight="1">
      <c r="B313" s="136"/>
      <c r="C313" s="137" t="s">
        <v>488</v>
      </c>
      <c r="D313" s="137" t="s">
        <v>130</v>
      </c>
      <c r="E313" s="138" t="s">
        <v>489</v>
      </c>
      <c r="F313" s="139" t="s">
        <v>490</v>
      </c>
      <c r="G313" s="140" t="s">
        <v>216</v>
      </c>
      <c r="H313" s="141">
        <v>18.216000000000001</v>
      </c>
      <c r="I313" s="142"/>
      <c r="J313" s="143">
        <f>ROUND(I313*H313,2)</f>
        <v>0</v>
      </c>
      <c r="K313" s="139" t="s">
        <v>134</v>
      </c>
      <c r="L313" s="32"/>
      <c r="M313" s="144" t="s">
        <v>1</v>
      </c>
      <c r="N313" s="145" t="s">
        <v>41</v>
      </c>
      <c r="P313" s="146">
        <f>O313*H313</f>
        <v>0</v>
      </c>
      <c r="Q313" s="146">
        <v>7.8499999999999993E-3</v>
      </c>
      <c r="R313" s="146">
        <f>Q313*H313</f>
        <v>0.1429956</v>
      </c>
      <c r="S313" s="146">
        <v>0</v>
      </c>
      <c r="T313" s="147">
        <f>S313*H313</f>
        <v>0</v>
      </c>
      <c r="AR313" s="148" t="s">
        <v>148</v>
      </c>
      <c r="AT313" s="148" t="s">
        <v>130</v>
      </c>
      <c r="AU313" s="148" t="s">
        <v>86</v>
      </c>
      <c r="AY313" s="17" t="s">
        <v>127</v>
      </c>
      <c r="BE313" s="149">
        <f>IF(N313="základní",J313,0)</f>
        <v>0</v>
      </c>
      <c r="BF313" s="149">
        <f>IF(N313="snížená",J313,0)</f>
        <v>0</v>
      </c>
      <c r="BG313" s="149">
        <f>IF(N313="zákl. přenesená",J313,0)</f>
        <v>0</v>
      </c>
      <c r="BH313" s="149">
        <f>IF(N313="sníž. přenesená",J313,0)</f>
        <v>0</v>
      </c>
      <c r="BI313" s="149">
        <f>IF(N313="nulová",J313,0)</f>
        <v>0</v>
      </c>
      <c r="BJ313" s="17" t="s">
        <v>84</v>
      </c>
      <c r="BK313" s="149">
        <f>ROUND(I313*H313,2)</f>
        <v>0</v>
      </c>
      <c r="BL313" s="17" t="s">
        <v>148</v>
      </c>
      <c r="BM313" s="148" t="s">
        <v>491</v>
      </c>
    </row>
    <row r="314" spans="2:65" s="12" customFormat="1" ht="11.25">
      <c r="B314" s="157"/>
      <c r="D314" s="150" t="s">
        <v>218</v>
      </c>
      <c r="E314" s="158" t="s">
        <v>1</v>
      </c>
      <c r="F314" s="159" t="s">
        <v>492</v>
      </c>
      <c r="H314" s="160">
        <v>5.4720000000000004</v>
      </c>
      <c r="I314" s="161"/>
      <c r="L314" s="157"/>
      <c r="M314" s="162"/>
      <c r="T314" s="163"/>
      <c r="AT314" s="158" t="s">
        <v>218</v>
      </c>
      <c r="AU314" s="158" t="s">
        <v>86</v>
      </c>
      <c r="AV314" s="12" t="s">
        <v>86</v>
      </c>
      <c r="AW314" s="12" t="s">
        <v>32</v>
      </c>
      <c r="AX314" s="12" t="s">
        <v>76</v>
      </c>
      <c r="AY314" s="158" t="s">
        <v>127</v>
      </c>
    </row>
    <row r="315" spans="2:65" s="12" customFormat="1" ht="11.25">
      <c r="B315" s="157"/>
      <c r="D315" s="150" t="s">
        <v>218</v>
      </c>
      <c r="E315" s="158" t="s">
        <v>1</v>
      </c>
      <c r="F315" s="159" t="s">
        <v>493</v>
      </c>
      <c r="H315" s="160">
        <v>3.1680000000000001</v>
      </c>
      <c r="I315" s="161"/>
      <c r="L315" s="157"/>
      <c r="M315" s="162"/>
      <c r="T315" s="163"/>
      <c r="AT315" s="158" t="s">
        <v>218</v>
      </c>
      <c r="AU315" s="158" t="s">
        <v>86</v>
      </c>
      <c r="AV315" s="12" t="s">
        <v>86</v>
      </c>
      <c r="AW315" s="12" t="s">
        <v>32</v>
      </c>
      <c r="AX315" s="12" t="s">
        <v>76</v>
      </c>
      <c r="AY315" s="158" t="s">
        <v>127</v>
      </c>
    </row>
    <row r="316" spans="2:65" s="12" customFormat="1" ht="11.25">
      <c r="B316" s="157"/>
      <c r="D316" s="150" t="s">
        <v>218</v>
      </c>
      <c r="E316" s="158" t="s">
        <v>1</v>
      </c>
      <c r="F316" s="159" t="s">
        <v>494</v>
      </c>
      <c r="H316" s="160">
        <v>4.032</v>
      </c>
      <c r="I316" s="161"/>
      <c r="L316" s="157"/>
      <c r="M316" s="162"/>
      <c r="T316" s="163"/>
      <c r="AT316" s="158" t="s">
        <v>218</v>
      </c>
      <c r="AU316" s="158" t="s">
        <v>86</v>
      </c>
      <c r="AV316" s="12" t="s">
        <v>86</v>
      </c>
      <c r="AW316" s="12" t="s">
        <v>32</v>
      </c>
      <c r="AX316" s="12" t="s">
        <v>76</v>
      </c>
      <c r="AY316" s="158" t="s">
        <v>127</v>
      </c>
    </row>
    <row r="317" spans="2:65" s="12" customFormat="1" ht="11.25">
      <c r="B317" s="157"/>
      <c r="D317" s="150" t="s">
        <v>218</v>
      </c>
      <c r="E317" s="158" t="s">
        <v>1</v>
      </c>
      <c r="F317" s="159" t="s">
        <v>495</v>
      </c>
      <c r="H317" s="160">
        <v>1.728</v>
      </c>
      <c r="I317" s="161"/>
      <c r="L317" s="157"/>
      <c r="M317" s="162"/>
      <c r="T317" s="163"/>
      <c r="AT317" s="158" t="s">
        <v>218</v>
      </c>
      <c r="AU317" s="158" t="s">
        <v>86</v>
      </c>
      <c r="AV317" s="12" t="s">
        <v>86</v>
      </c>
      <c r="AW317" s="12" t="s">
        <v>32</v>
      </c>
      <c r="AX317" s="12" t="s">
        <v>76</v>
      </c>
      <c r="AY317" s="158" t="s">
        <v>127</v>
      </c>
    </row>
    <row r="318" spans="2:65" s="12" customFormat="1" ht="11.25">
      <c r="B318" s="157"/>
      <c r="D318" s="150" t="s">
        <v>218</v>
      </c>
      <c r="E318" s="158" t="s">
        <v>1</v>
      </c>
      <c r="F318" s="159" t="s">
        <v>496</v>
      </c>
      <c r="H318" s="160">
        <v>1.8720000000000001</v>
      </c>
      <c r="I318" s="161"/>
      <c r="L318" s="157"/>
      <c r="M318" s="162"/>
      <c r="T318" s="163"/>
      <c r="AT318" s="158" t="s">
        <v>218</v>
      </c>
      <c r="AU318" s="158" t="s">
        <v>86</v>
      </c>
      <c r="AV318" s="12" t="s">
        <v>86</v>
      </c>
      <c r="AW318" s="12" t="s">
        <v>32</v>
      </c>
      <c r="AX318" s="12" t="s">
        <v>76</v>
      </c>
      <c r="AY318" s="158" t="s">
        <v>127</v>
      </c>
    </row>
    <row r="319" spans="2:65" s="12" customFormat="1" ht="11.25">
      <c r="B319" s="157"/>
      <c r="D319" s="150" t="s">
        <v>218</v>
      </c>
      <c r="E319" s="158" t="s">
        <v>1</v>
      </c>
      <c r="F319" s="159" t="s">
        <v>497</v>
      </c>
      <c r="H319" s="160">
        <v>1.008</v>
      </c>
      <c r="I319" s="161"/>
      <c r="L319" s="157"/>
      <c r="M319" s="162"/>
      <c r="T319" s="163"/>
      <c r="AT319" s="158" t="s">
        <v>218</v>
      </c>
      <c r="AU319" s="158" t="s">
        <v>86</v>
      </c>
      <c r="AV319" s="12" t="s">
        <v>86</v>
      </c>
      <c r="AW319" s="12" t="s">
        <v>32</v>
      </c>
      <c r="AX319" s="12" t="s">
        <v>76</v>
      </c>
      <c r="AY319" s="158" t="s">
        <v>127</v>
      </c>
    </row>
    <row r="320" spans="2:65" s="12" customFormat="1" ht="11.25">
      <c r="B320" s="157"/>
      <c r="D320" s="150" t="s">
        <v>218</v>
      </c>
      <c r="E320" s="158" t="s">
        <v>1</v>
      </c>
      <c r="F320" s="159" t="s">
        <v>498</v>
      </c>
      <c r="H320" s="160">
        <v>0.93600000000000005</v>
      </c>
      <c r="I320" s="161"/>
      <c r="L320" s="157"/>
      <c r="M320" s="162"/>
      <c r="T320" s="163"/>
      <c r="AT320" s="158" t="s">
        <v>218</v>
      </c>
      <c r="AU320" s="158" t="s">
        <v>86</v>
      </c>
      <c r="AV320" s="12" t="s">
        <v>86</v>
      </c>
      <c r="AW320" s="12" t="s">
        <v>32</v>
      </c>
      <c r="AX320" s="12" t="s">
        <v>76</v>
      </c>
      <c r="AY320" s="158" t="s">
        <v>127</v>
      </c>
    </row>
    <row r="321" spans="2:65" s="13" customFormat="1" ht="11.25">
      <c r="B321" s="164"/>
      <c r="D321" s="150" t="s">
        <v>218</v>
      </c>
      <c r="E321" s="165" t="s">
        <v>1</v>
      </c>
      <c r="F321" s="166" t="s">
        <v>226</v>
      </c>
      <c r="H321" s="167">
        <v>18.216000000000001</v>
      </c>
      <c r="I321" s="168"/>
      <c r="L321" s="164"/>
      <c r="M321" s="169"/>
      <c r="T321" s="170"/>
      <c r="AT321" s="165" t="s">
        <v>218</v>
      </c>
      <c r="AU321" s="165" t="s">
        <v>86</v>
      </c>
      <c r="AV321" s="13" t="s">
        <v>148</v>
      </c>
      <c r="AW321" s="13" t="s">
        <v>32</v>
      </c>
      <c r="AX321" s="13" t="s">
        <v>84</v>
      </c>
      <c r="AY321" s="165" t="s">
        <v>127</v>
      </c>
    </row>
    <row r="322" spans="2:65" s="1" customFormat="1" ht="37.9" customHeight="1">
      <c r="B322" s="136"/>
      <c r="C322" s="137" t="s">
        <v>499</v>
      </c>
      <c r="D322" s="137" t="s">
        <v>130</v>
      </c>
      <c r="E322" s="138" t="s">
        <v>500</v>
      </c>
      <c r="F322" s="139" t="s">
        <v>501</v>
      </c>
      <c r="G322" s="140" t="s">
        <v>216</v>
      </c>
      <c r="H322" s="141">
        <v>3.25</v>
      </c>
      <c r="I322" s="142"/>
      <c r="J322" s="143">
        <f>ROUND(I322*H322,2)</f>
        <v>0</v>
      </c>
      <c r="K322" s="139" t="s">
        <v>134</v>
      </c>
      <c r="L322" s="32"/>
      <c r="M322" s="144" t="s">
        <v>1</v>
      </c>
      <c r="N322" s="145" t="s">
        <v>41</v>
      </c>
      <c r="P322" s="146">
        <f>O322*H322</f>
        <v>0</v>
      </c>
      <c r="Q322" s="146">
        <v>0.37678</v>
      </c>
      <c r="R322" s="146">
        <f>Q322*H322</f>
        <v>1.2245349999999999</v>
      </c>
      <c r="S322" s="146">
        <v>0</v>
      </c>
      <c r="T322" s="147">
        <f>S322*H322</f>
        <v>0</v>
      </c>
      <c r="AR322" s="148" t="s">
        <v>148</v>
      </c>
      <c r="AT322" s="148" t="s">
        <v>130</v>
      </c>
      <c r="AU322" s="148" t="s">
        <v>86</v>
      </c>
      <c r="AY322" s="17" t="s">
        <v>127</v>
      </c>
      <c r="BE322" s="149">
        <f>IF(N322="základní",J322,0)</f>
        <v>0</v>
      </c>
      <c r="BF322" s="149">
        <f>IF(N322="snížená",J322,0)</f>
        <v>0</v>
      </c>
      <c r="BG322" s="149">
        <f>IF(N322="zákl. přenesená",J322,0)</f>
        <v>0</v>
      </c>
      <c r="BH322" s="149">
        <f>IF(N322="sníž. přenesená",J322,0)</f>
        <v>0</v>
      </c>
      <c r="BI322" s="149">
        <f>IF(N322="nulová",J322,0)</f>
        <v>0</v>
      </c>
      <c r="BJ322" s="17" t="s">
        <v>84</v>
      </c>
      <c r="BK322" s="149">
        <f>ROUND(I322*H322,2)</f>
        <v>0</v>
      </c>
      <c r="BL322" s="17" t="s">
        <v>148</v>
      </c>
      <c r="BM322" s="148" t="s">
        <v>502</v>
      </c>
    </row>
    <row r="323" spans="2:65" s="12" customFormat="1" ht="11.25">
      <c r="B323" s="157"/>
      <c r="D323" s="150" t="s">
        <v>218</v>
      </c>
      <c r="E323" s="158" t="s">
        <v>1</v>
      </c>
      <c r="F323" s="159" t="s">
        <v>503</v>
      </c>
      <c r="H323" s="160">
        <v>3.25</v>
      </c>
      <c r="I323" s="161"/>
      <c r="L323" s="157"/>
      <c r="M323" s="162"/>
      <c r="T323" s="163"/>
      <c r="AT323" s="158" t="s">
        <v>218</v>
      </c>
      <c r="AU323" s="158" t="s">
        <v>86</v>
      </c>
      <c r="AV323" s="12" t="s">
        <v>86</v>
      </c>
      <c r="AW323" s="12" t="s">
        <v>32</v>
      </c>
      <c r="AX323" s="12" t="s">
        <v>84</v>
      </c>
      <c r="AY323" s="158" t="s">
        <v>127</v>
      </c>
    </row>
    <row r="324" spans="2:65" s="1" customFormat="1" ht="37.9" customHeight="1">
      <c r="B324" s="136"/>
      <c r="C324" s="137" t="s">
        <v>504</v>
      </c>
      <c r="D324" s="137" t="s">
        <v>130</v>
      </c>
      <c r="E324" s="138" t="s">
        <v>505</v>
      </c>
      <c r="F324" s="139" t="s">
        <v>506</v>
      </c>
      <c r="G324" s="140" t="s">
        <v>216</v>
      </c>
      <c r="H324" s="141">
        <v>6.25</v>
      </c>
      <c r="I324" s="142"/>
      <c r="J324" s="143">
        <f>ROUND(I324*H324,2)</f>
        <v>0</v>
      </c>
      <c r="K324" s="139" t="s">
        <v>134</v>
      </c>
      <c r="L324" s="32"/>
      <c r="M324" s="144" t="s">
        <v>1</v>
      </c>
      <c r="N324" s="145" t="s">
        <v>41</v>
      </c>
      <c r="P324" s="146">
        <f>O324*H324</f>
        <v>0</v>
      </c>
      <c r="Q324" s="146">
        <v>0.61207999999999996</v>
      </c>
      <c r="R324" s="146">
        <f>Q324*H324</f>
        <v>3.8254999999999999</v>
      </c>
      <c r="S324" s="146">
        <v>0</v>
      </c>
      <c r="T324" s="147">
        <f>S324*H324</f>
        <v>0</v>
      </c>
      <c r="AR324" s="148" t="s">
        <v>148</v>
      </c>
      <c r="AT324" s="148" t="s">
        <v>130</v>
      </c>
      <c r="AU324" s="148" t="s">
        <v>86</v>
      </c>
      <c r="AY324" s="17" t="s">
        <v>127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7" t="s">
        <v>84</v>
      </c>
      <c r="BK324" s="149">
        <f>ROUND(I324*H324,2)</f>
        <v>0</v>
      </c>
      <c r="BL324" s="17" t="s">
        <v>148</v>
      </c>
      <c r="BM324" s="148" t="s">
        <v>507</v>
      </c>
    </row>
    <row r="325" spans="2:65" s="12" customFormat="1" ht="11.25">
      <c r="B325" s="157"/>
      <c r="D325" s="150" t="s">
        <v>218</v>
      </c>
      <c r="E325" s="158" t="s">
        <v>1</v>
      </c>
      <c r="F325" s="159" t="s">
        <v>508</v>
      </c>
      <c r="H325" s="160">
        <v>6.25</v>
      </c>
      <c r="I325" s="161"/>
      <c r="L325" s="157"/>
      <c r="M325" s="162"/>
      <c r="T325" s="163"/>
      <c r="AT325" s="158" t="s">
        <v>218</v>
      </c>
      <c r="AU325" s="158" t="s">
        <v>86</v>
      </c>
      <c r="AV325" s="12" t="s">
        <v>86</v>
      </c>
      <c r="AW325" s="12" t="s">
        <v>32</v>
      </c>
      <c r="AX325" s="12" t="s">
        <v>84</v>
      </c>
      <c r="AY325" s="158" t="s">
        <v>127</v>
      </c>
    </row>
    <row r="326" spans="2:65" s="1" customFormat="1" ht="24.2" customHeight="1">
      <c r="B326" s="136"/>
      <c r="C326" s="137" t="s">
        <v>509</v>
      </c>
      <c r="D326" s="137" t="s">
        <v>130</v>
      </c>
      <c r="E326" s="138" t="s">
        <v>510</v>
      </c>
      <c r="F326" s="139" t="s">
        <v>511</v>
      </c>
      <c r="G326" s="140" t="s">
        <v>265</v>
      </c>
      <c r="H326" s="141">
        <v>5.1999999999999998E-2</v>
      </c>
      <c r="I326" s="142"/>
      <c r="J326" s="143">
        <f>ROUND(I326*H326,2)</f>
        <v>0</v>
      </c>
      <c r="K326" s="139" t="s">
        <v>134</v>
      </c>
      <c r="L326" s="32"/>
      <c r="M326" s="144" t="s">
        <v>1</v>
      </c>
      <c r="N326" s="145" t="s">
        <v>41</v>
      </c>
      <c r="P326" s="146">
        <f>O326*H326</f>
        <v>0</v>
      </c>
      <c r="Q326" s="146">
        <v>1.04922</v>
      </c>
      <c r="R326" s="146">
        <f>Q326*H326</f>
        <v>5.4559440000000001E-2</v>
      </c>
      <c r="S326" s="146">
        <v>0</v>
      </c>
      <c r="T326" s="147">
        <f>S326*H326</f>
        <v>0</v>
      </c>
      <c r="AR326" s="148" t="s">
        <v>148</v>
      </c>
      <c r="AT326" s="148" t="s">
        <v>130</v>
      </c>
      <c r="AU326" s="148" t="s">
        <v>86</v>
      </c>
      <c r="AY326" s="17" t="s">
        <v>127</v>
      </c>
      <c r="BE326" s="149">
        <f>IF(N326="základní",J326,0)</f>
        <v>0</v>
      </c>
      <c r="BF326" s="149">
        <f>IF(N326="snížená",J326,0)</f>
        <v>0</v>
      </c>
      <c r="BG326" s="149">
        <f>IF(N326="zákl. přenesená",J326,0)</f>
        <v>0</v>
      </c>
      <c r="BH326" s="149">
        <f>IF(N326="sníž. přenesená",J326,0)</f>
        <v>0</v>
      </c>
      <c r="BI326" s="149">
        <f>IF(N326="nulová",J326,0)</f>
        <v>0</v>
      </c>
      <c r="BJ326" s="17" t="s">
        <v>84</v>
      </c>
      <c r="BK326" s="149">
        <f>ROUND(I326*H326,2)</f>
        <v>0</v>
      </c>
      <c r="BL326" s="17" t="s">
        <v>148</v>
      </c>
      <c r="BM326" s="148" t="s">
        <v>512</v>
      </c>
    </row>
    <row r="327" spans="2:65" s="1" customFormat="1" ht="24.2" customHeight="1">
      <c r="B327" s="136"/>
      <c r="C327" s="137" t="s">
        <v>513</v>
      </c>
      <c r="D327" s="137" t="s">
        <v>130</v>
      </c>
      <c r="E327" s="138" t="s">
        <v>514</v>
      </c>
      <c r="F327" s="139" t="s">
        <v>515</v>
      </c>
      <c r="G327" s="140" t="s">
        <v>222</v>
      </c>
      <c r="H327" s="141">
        <v>2.2000000000000002</v>
      </c>
      <c r="I327" s="142"/>
      <c r="J327" s="143">
        <f>ROUND(I327*H327,2)</f>
        <v>0</v>
      </c>
      <c r="K327" s="139" t="s">
        <v>134</v>
      </c>
      <c r="L327" s="32"/>
      <c r="M327" s="144" t="s">
        <v>1</v>
      </c>
      <c r="N327" s="145" t="s">
        <v>41</v>
      </c>
      <c r="P327" s="146">
        <f>O327*H327</f>
        <v>0</v>
      </c>
      <c r="Q327" s="146">
        <v>2.6446800000000001</v>
      </c>
      <c r="R327" s="146">
        <f>Q327*H327</f>
        <v>5.818296000000001</v>
      </c>
      <c r="S327" s="146">
        <v>0</v>
      </c>
      <c r="T327" s="147">
        <f>S327*H327</f>
        <v>0</v>
      </c>
      <c r="AR327" s="148" t="s">
        <v>148</v>
      </c>
      <c r="AT327" s="148" t="s">
        <v>130</v>
      </c>
      <c r="AU327" s="148" t="s">
        <v>86</v>
      </c>
      <c r="AY327" s="17" t="s">
        <v>127</v>
      </c>
      <c r="BE327" s="149">
        <f>IF(N327="základní",J327,0)</f>
        <v>0</v>
      </c>
      <c r="BF327" s="149">
        <f>IF(N327="snížená",J327,0)</f>
        <v>0</v>
      </c>
      <c r="BG327" s="149">
        <f>IF(N327="zákl. přenesená",J327,0)</f>
        <v>0</v>
      </c>
      <c r="BH327" s="149">
        <f>IF(N327="sníž. přenesená",J327,0)</f>
        <v>0</v>
      </c>
      <c r="BI327" s="149">
        <f>IF(N327="nulová",J327,0)</f>
        <v>0</v>
      </c>
      <c r="BJ327" s="17" t="s">
        <v>84</v>
      </c>
      <c r="BK327" s="149">
        <f>ROUND(I327*H327,2)</f>
        <v>0</v>
      </c>
      <c r="BL327" s="17" t="s">
        <v>148</v>
      </c>
      <c r="BM327" s="148" t="s">
        <v>516</v>
      </c>
    </row>
    <row r="328" spans="2:65" s="15" customFormat="1" ht="11.25">
      <c r="B328" s="188"/>
      <c r="D328" s="150" t="s">
        <v>218</v>
      </c>
      <c r="E328" s="189" t="s">
        <v>1</v>
      </c>
      <c r="F328" s="190" t="s">
        <v>517</v>
      </c>
      <c r="H328" s="189" t="s">
        <v>1</v>
      </c>
      <c r="I328" s="191"/>
      <c r="L328" s="188"/>
      <c r="M328" s="192"/>
      <c r="T328" s="193"/>
      <c r="AT328" s="189" t="s">
        <v>218</v>
      </c>
      <c r="AU328" s="189" t="s">
        <v>86</v>
      </c>
      <c r="AV328" s="15" t="s">
        <v>84</v>
      </c>
      <c r="AW328" s="15" t="s">
        <v>32</v>
      </c>
      <c r="AX328" s="15" t="s">
        <v>76</v>
      </c>
      <c r="AY328" s="189" t="s">
        <v>127</v>
      </c>
    </row>
    <row r="329" spans="2:65" s="12" customFormat="1" ht="11.25">
      <c r="B329" s="157"/>
      <c r="D329" s="150" t="s">
        <v>218</v>
      </c>
      <c r="E329" s="158" t="s">
        <v>1</v>
      </c>
      <c r="F329" s="159" t="s">
        <v>518</v>
      </c>
      <c r="H329" s="160">
        <v>0.98399999999999999</v>
      </c>
      <c r="I329" s="161"/>
      <c r="L329" s="157"/>
      <c r="M329" s="162"/>
      <c r="T329" s="163"/>
      <c r="AT329" s="158" t="s">
        <v>218</v>
      </c>
      <c r="AU329" s="158" t="s">
        <v>86</v>
      </c>
      <c r="AV329" s="12" t="s">
        <v>86</v>
      </c>
      <c r="AW329" s="12" t="s">
        <v>32</v>
      </c>
      <c r="AX329" s="12" t="s">
        <v>76</v>
      </c>
      <c r="AY329" s="158" t="s">
        <v>127</v>
      </c>
    </row>
    <row r="330" spans="2:65" s="12" customFormat="1" ht="11.25">
      <c r="B330" s="157"/>
      <c r="D330" s="150" t="s">
        <v>218</v>
      </c>
      <c r="E330" s="158" t="s">
        <v>1</v>
      </c>
      <c r="F330" s="159" t="s">
        <v>519</v>
      </c>
      <c r="H330" s="160">
        <v>0.4</v>
      </c>
      <c r="I330" s="161"/>
      <c r="L330" s="157"/>
      <c r="M330" s="162"/>
      <c r="T330" s="163"/>
      <c r="AT330" s="158" t="s">
        <v>218</v>
      </c>
      <c r="AU330" s="158" t="s">
        <v>86</v>
      </c>
      <c r="AV330" s="12" t="s">
        <v>86</v>
      </c>
      <c r="AW330" s="12" t="s">
        <v>32</v>
      </c>
      <c r="AX330" s="12" t="s">
        <v>76</v>
      </c>
      <c r="AY330" s="158" t="s">
        <v>127</v>
      </c>
    </row>
    <row r="331" spans="2:65" s="12" customFormat="1" ht="11.25">
      <c r="B331" s="157"/>
      <c r="D331" s="150" t="s">
        <v>218</v>
      </c>
      <c r="E331" s="158" t="s">
        <v>1</v>
      </c>
      <c r="F331" s="159" t="s">
        <v>520</v>
      </c>
      <c r="H331" s="160">
        <v>0.81599999999999995</v>
      </c>
      <c r="I331" s="161"/>
      <c r="L331" s="157"/>
      <c r="M331" s="162"/>
      <c r="T331" s="163"/>
      <c r="AT331" s="158" t="s">
        <v>218</v>
      </c>
      <c r="AU331" s="158" t="s">
        <v>86</v>
      </c>
      <c r="AV331" s="12" t="s">
        <v>86</v>
      </c>
      <c r="AW331" s="12" t="s">
        <v>32</v>
      </c>
      <c r="AX331" s="12" t="s">
        <v>76</v>
      </c>
      <c r="AY331" s="158" t="s">
        <v>127</v>
      </c>
    </row>
    <row r="332" spans="2:65" s="13" customFormat="1" ht="11.25">
      <c r="B332" s="164"/>
      <c r="D332" s="150" t="s">
        <v>218</v>
      </c>
      <c r="E332" s="165" t="s">
        <v>1</v>
      </c>
      <c r="F332" s="166" t="s">
        <v>226</v>
      </c>
      <c r="H332" s="167">
        <v>2.1999999999999997</v>
      </c>
      <c r="I332" s="168"/>
      <c r="L332" s="164"/>
      <c r="M332" s="169"/>
      <c r="T332" s="170"/>
      <c r="AT332" s="165" t="s">
        <v>218</v>
      </c>
      <c r="AU332" s="165" t="s">
        <v>86</v>
      </c>
      <c r="AV332" s="13" t="s">
        <v>148</v>
      </c>
      <c r="AW332" s="13" t="s">
        <v>32</v>
      </c>
      <c r="AX332" s="13" t="s">
        <v>84</v>
      </c>
      <c r="AY332" s="165" t="s">
        <v>127</v>
      </c>
    </row>
    <row r="333" spans="2:65" s="11" customFormat="1" ht="22.9" customHeight="1">
      <c r="B333" s="124"/>
      <c r="D333" s="125" t="s">
        <v>75</v>
      </c>
      <c r="E333" s="134" t="s">
        <v>148</v>
      </c>
      <c r="F333" s="134" t="s">
        <v>521</v>
      </c>
      <c r="I333" s="127"/>
      <c r="J333" s="135">
        <f>BK333</f>
        <v>0</v>
      </c>
      <c r="L333" s="124"/>
      <c r="M333" s="129"/>
      <c r="P333" s="130">
        <f>SUM(P334:P369)</f>
        <v>0</v>
      </c>
      <c r="R333" s="130">
        <f>SUM(R334:R369)</f>
        <v>15.858564510000001</v>
      </c>
      <c r="T333" s="131">
        <f>SUM(T334:T369)</f>
        <v>0</v>
      </c>
      <c r="AR333" s="125" t="s">
        <v>84</v>
      </c>
      <c r="AT333" s="132" t="s">
        <v>75</v>
      </c>
      <c r="AU333" s="132" t="s">
        <v>84</v>
      </c>
      <c r="AY333" s="125" t="s">
        <v>127</v>
      </c>
      <c r="BK333" s="133">
        <f>SUM(BK334:BK369)</f>
        <v>0</v>
      </c>
    </row>
    <row r="334" spans="2:65" s="1" customFormat="1" ht="37.9" customHeight="1">
      <c r="B334" s="136"/>
      <c r="C334" s="137" t="s">
        <v>522</v>
      </c>
      <c r="D334" s="137" t="s">
        <v>130</v>
      </c>
      <c r="E334" s="138" t="s">
        <v>523</v>
      </c>
      <c r="F334" s="139" t="s">
        <v>524</v>
      </c>
      <c r="G334" s="140" t="s">
        <v>216</v>
      </c>
      <c r="H334" s="141">
        <v>19.687999999999999</v>
      </c>
      <c r="I334" s="142"/>
      <c r="J334" s="143">
        <f>ROUND(I334*H334,2)</f>
        <v>0</v>
      </c>
      <c r="K334" s="139" t="s">
        <v>134</v>
      </c>
      <c r="L334" s="32"/>
      <c r="M334" s="144" t="s">
        <v>1</v>
      </c>
      <c r="N334" s="145" t="s">
        <v>41</v>
      </c>
      <c r="P334" s="146">
        <f>O334*H334</f>
        <v>0</v>
      </c>
      <c r="Q334" s="146">
        <v>0.37977</v>
      </c>
      <c r="R334" s="146">
        <f>Q334*H334</f>
        <v>7.4769117599999992</v>
      </c>
      <c r="S334" s="146">
        <v>0</v>
      </c>
      <c r="T334" s="147">
        <f>S334*H334</f>
        <v>0</v>
      </c>
      <c r="AR334" s="148" t="s">
        <v>148</v>
      </c>
      <c r="AT334" s="148" t="s">
        <v>130</v>
      </c>
      <c r="AU334" s="148" t="s">
        <v>86</v>
      </c>
      <c r="AY334" s="17" t="s">
        <v>127</v>
      </c>
      <c r="BE334" s="149">
        <f>IF(N334="základní",J334,0)</f>
        <v>0</v>
      </c>
      <c r="BF334" s="149">
        <f>IF(N334="snížená",J334,0)</f>
        <v>0</v>
      </c>
      <c r="BG334" s="149">
        <f>IF(N334="zákl. přenesená",J334,0)</f>
        <v>0</v>
      </c>
      <c r="BH334" s="149">
        <f>IF(N334="sníž. přenesená",J334,0)</f>
        <v>0</v>
      </c>
      <c r="BI334" s="149">
        <f>IF(N334="nulová",J334,0)</f>
        <v>0</v>
      </c>
      <c r="BJ334" s="17" t="s">
        <v>84</v>
      </c>
      <c r="BK334" s="149">
        <f>ROUND(I334*H334,2)</f>
        <v>0</v>
      </c>
      <c r="BL334" s="17" t="s">
        <v>148</v>
      </c>
      <c r="BM334" s="148" t="s">
        <v>525</v>
      </c>
    </row>
    <row r="335" spans="2:65" s="12" customFormat="1" ht="11.25">
      <c r="B335" s="157"/>
      <c r="D335" s="150" t="s">
        <v>218</v>
      </c>
      <c r="E335" s="158" t="s">
        <v>1</v>
      </c>
      <c r="F335" s="159" t="s">
        <v>526</v>
      </c>
      <c r="H335" s="160">
        <v>19.687999999999999</v>
      </c>
      <c r="I335" s="161"/>
      <c r="L335" s="157"/>
      <c r="M335" s="162"/>
      <c r="T335" s="163"/>
      <c r="AT335" s="158" t="s">
        <v>218</v>
      </c>
      <c r="AU335" s="158" t="s">
        <v>86</v>
      </c>
      <c r="AV335" s="12" t="s">
        <v>86</v>
      </c>
      <c r="AW335" s="12" t="s">
        <v>32</v>
      </c>
      <c r="AX335" s="12" t="s">
        <v>84</v>
      </c>
      <c r="AY335" s="158" t="s">
        <v>127</v>
      </c>
    </row>
    <row r="336" spans="2:65" s="1" customFormat="1" ht="33" customHeight="1">
      <c r="B336" s="136"/>
      <c r="C336" s="137" t="s">
        <v>527</v>
      </c>
      <c r="D336" s="137" t="s">
        <v>130</v>
      </c>
      <c r="E336" s="138" t="s">
        <v>528</v>
      </c>
      <c r="F336" s="139" t="s">
        <v>529</v>
      </c>
      <c r="G336" s="140" t="s">
        <v>216</v>
      </c>
      <c r="H336" s="141">
        <v>5.5129999999999999</v>
      </c>
      <c r="I336" s="142"/>
      <c r="J336" s="143">
        <f>ROUND(I336*H336,2)</f>
        <v>0</v>
      </c>
      <c r="K336" s="139" t="s">
        <v>134</v>
      </c>
      <c r="L336" s="32"/>
      <c r="M336" s="144" t="s">
        <v>1</v>
      </c>
      <c r="N336" s="145" t="s">
        <v>41</v>
      </c>
      <c r="P336" s="146">
        <f>O336*H336</f>
        <v>0</v>
      </c>
      <c r="Q336" s="146">
        <v>0.36243999999999998</v>
      </c>
      <c r="R336" s="146">
        <f>Q336*H336</f>
        <v>1.9981317199999999</v>
      </c>
      <c r="S336" s="146">
        <v>0</v>
      </c>
      <c r="T336" s="147">
        <f>S336*H336</f>
        <v>0</v>
      </c>
      <c r="AR336" s="148" t="s">
        <v>148</v>
      </c>
      <c r="AT336" s="148" t="s">
        <v>130</v>
      </c>
      <c r="AU336" s="148" t="s">
        <v>86</v>
      </c>
      <c r="AY336" s="17" t="s">
        <v>127</v>
      </c>
      <c r="BE336" s="149">
        <f>IF(N336="základní",J336,0)</f>
        <v>0</v>
      </c>
      <c r="BF336" s="149">
        <f>IF(N336="snížená",J336,0)</f>
        <v>0</v>
      </c>
      <c r="BG336" s="149">
        <f>IF(N336="zákl. přenesená",J336,0)</f>
        <v>0</v>
      </c>
      <c r="BH336" s="149">
        <f>IF(N336="sníž. přenesená",J336,0)</f>
        <v>0</v>
      </c>
      <c r="BI336" s="149">
        <f>IF(N336="nulová",J336,0)</f>
        <v>0</v>
      </c>
      <c r="BJ336" s="17" t="s">
        <v>84</v>
      </c>
      <c r="BK336" s="149">
        <f>ROUND(I336*H336,2)</f>
        <v>0</v>
      </c>
      <c r="BL336" s="17" t="s">
        <v>148</v>
      </c>
      <c r="BM336" s="148" t="s">
        <v>530</v>
      </c>
    </row>
    <row r="337" spans="2:65" s="12" customFormat="1" ht="11.25">
      <c r="B337" s="157"/>
      <c r="D337" s="150" t="s">
        <v>218</v>
      </c>
      <c r="E337" s="158" t="s">
        <v>1</v>
      </c>
      <c r="F337" s="159" t="s">
        <v>531</v>
      </c>
      <c r="H337" s="160">
        <v>5.5129999999999999</v>
      </c>
      <c r="I337" s="161"/>
      <c r="L337" s="157"/>
      <c r="M337" s="162"/>
      <c r="T337" s="163"/>
      <c r="AT337" s="158" t="s">
        <v>218</v>
      </c>
      <c r="AU337" s="158" t="s">
        <v>86</v>
      </c>
      <c r="AV337" s="12" t="s">
        <v>86</v>
      </c>
      <c r="AW337" s="12" t="s">
        <v>32</v>
      </c>
      <c r="AX337" s="12" t="s">
        <v>84</v>
      </c>
      <c r="AY337" s="158" t="s">
        <v>127</v>
      </c>
    </row>
    <row r="338" spans="2:65" s="1" customFormat="1" ht="16.5" customHeight="1">
      <c r="B338" s="136"/>
      <c r="C338" s="137" t="s">
        <v>532</v>
      </c>
      <c r="D338" s="137" t="s">
        <v>130</v>
      </c>
      <c r="E338" s="138" t="s">
        <v>533</v>
      </c>
      <c r="F338" s="139" t="s">
        <v>534</v>
      </c>
      <c r="G338" s="140" t="s">
        <v>265</v>
      </c>
      <c r="H338" s="141">
        <v>0.55100000000000005</v>
      </c>
      <c r="I338" s="142"/>
      <c r="J338" s="143">
        <f>ROUND(I338*H338,2)</f>
        <v>0</v>
      </c>
      <c r="K338" s="139" t="s">
        <v>134</v>
      </c>
      <c r="L338" s="32"/>
      <c r="M338" s="144" t="s">
        <v>1</v>
      </c>
      <c r="N338" s="145" t="s">
        <v>41</v>
      </c>
      <c r="P338" s="146">
        <f>O338*H338</f>
        <v>0</v>
      </c>
      <c r="Q338" s="146">
        <v>1.05555</v>
      </c>
      <c r="R338" s="146">
        <f>Q338*H338</f>
        <v>0.58160805000000004</v>
      </c>
      <c r="S338" s="146">
        <v>0</v>
      </c>
      <c r="T338" s="147">
        <f>S338*H338</f>
        <v>0</v>
      </c>
      <c r="AR338" s="148" t="s">
        <v>148</v>
      </c>
      <c r="AT338" s="148" t="s">
        <v>130</v>
      </c>
      <c r="AU338" s="148" t="s">
        <v>86</v>
      </c>
      <c r="AY338" s="17" t="s">
        <v>127</v>
      </c>
      <c r="BE338" s="149">
        <f>IF(N338="základní",J338,0)</f>
        <v>0</v>
      </c>
      <c r="BF338" s="149">
        <f>IF(N338="snížená",J338,0)</f>
        <v>0</v>
      </c>
      <c r="BG338" s="149">
        <f>IF(N338="zákl. přenesená",J338,0)</f>
        <v>0</v>
      </c>
      <c r="BH338" s="149">
        <f>IF(N338="sníž. přenesená",J338,0)</f>
        <v>0</v>
      </c>
      <c r="BI338" s="149">
        <f>IF(N338="nulová",J338,0)</f>
        <v>0</v>
      </c>
      <c r="BJ338" s="17" t="s">
        <v>84</v>
      </c>
      <c r="BK338" s="149">
        <f>ROUND(I338*H338,2)</f>
        <v>0</v>
      </c>
      <c r="BL338" s="17" t="s">
        <v>148</v>
      </c>
      <c r="BM338" s="148" t="s">
        <v>535</v>
      </c>
    </row>
    <row r="339" spans="2:65" s="1" customFormat="1" ht="19.5">
      <c r="B339" s="32"/>
      <c r="D339" s="150" t="s">
        <v>137</v>
      </c>
      <c r="F339" s="151" t="s">
        <v>536</v>
      </c>
      <c r="I339" s="152"/>
      <c r="L339" s="32"/>
      <c r="M339" s="153"/>
      <c r="T339" s="56"/>
      <c r="AT339" s="17" t="s">
        <v>137</v>
      </c>
      <c r="AU339" s="17" t="s">
        <v>86</v>
      </c>
    </row>
    <row r="340" spans="2:65" s="1" customFormat="1" ht="16.5" customHeight="1">
      <c r="B340" s="136"/>
      <c r="C340" s="137" t="s">
        <v>537</v>
      </c>
      <c r="D340" s="137" t="s">
        <v>130</v>
      </c>
      <c r="E340" s="138" t="s">
        <v>538</v>
      </c>
      <c r="F340" s="139" t="s">
        <v>539</v>
      </c>
      <c r="G340" s="140" t="s">
        <v>265</v>
      </c>
      <c r="H340" s="141">
        <v>5.2999999999999999E-2</v>
      </c>
      <c r="I340" s="142"/>
      <c r="J340" s="143">
        <f>ROUND(I340*H340,2)</f>
        <v>0</v>
      </c>
      <c r="K340" s="139" t="s">
        <v>134</v>
      </c>
      <c r="L340" s="32"/>
      <c r="M340" s="144" t="s">
        <v>1</v>
      </c>
      <c r="N340" s="145" t="s">
        <v>41</v>
      </c>
      <c r="P340" s="146">
        <f>O340*H340</f>
        <v>0</v>
      </c>
      <c r="Q340" s="146">
        <v>1.06277</v>
      </c>
      <c r="R340" s="146">
        <f>Q340*H340</f>
        <v>5.6326809999999998E-2</v>
      </c>
      <c r="S340" s="146">
        <v>0</v>
      </c>
      <c r="T340" s="147">
        <f>S340*H340</f>
        <v>0</v>
      </c>
      <c r="AR340" s="148" t="s">
        <v>148</v>
      </c>
      <c r="AT340" s="148" t="s">
        <v>130</v>
      </c>
      <c r="AU340" s="148" t="s">
        <v>86</v>
      </c>
      <c r="AY340" s="17" t="s">
        <v>127</v>
      </c>
      <c r="BE340" s="149">
        <f>IF(N340="základní",J340,0)</f>
        <v>0</v>
      </c>
      <c r="BF340" s="149">
        <f>IF(N340="snížená",J340,0)</f>
        <v>0</v>
      </c>
      <c r="BG340" s="149">
        <f>IF(N340="zákl. přenesená",J340,0)</f>
        <v>0</v>
      </c>
      <c r="BH340" s="149">
        <f>IF(N340="sníž. přenesená",J340,0)</f>
        <v>0</v>
      </c>
      <c r="BI340" s="149">
        <f>IF(N340="nulová",J340,0)</f>
        <v>0</v>
      </c>
      <c r="BJ340" s="17" t="s">
        <v>84</v>
      </c>
      <c r="BK340" s="149">
        <f>ROUND(I340*H340,2)</f>
        <v>0</v>
      </c>
      <c r="BL340" s="17" t="s">
        <v>148</v>
      </c>
      <c r="BM340" s="148" t="s">
        <v>540</v>
      </c>
    </row>
    <row r="341" spans="2:65" s="12" customFormat="1" ht="11.25">
      <c r="B341" s="157"/>
      <c r="D341" s="150" t="s">
        <v>218</v>
      </c>
      <c r="E341" s="158" t="s">
        <v>1</v>
      </c>
      <c r="F341" s="159" t="s">
        <v>541</v>
      </c>
      <c r="H341" s="160">
        <v>0.17799999999999999</v>
      </c>
      <c r="I341" s="161"/>
      <c r="L341" s="157"/>
      <c r="M341" s="162"/>
      <c r="T341" s="163"/>
      <c r="AT341" s="158" t="s">
        <v>218</v>
      </c>
      <c r="AU341" s="158" t="s">
        <v>86</v>
      </c>
      <c r="AV341" s="12" t="s">
        <v>86</v>
      </c>
      <c r="AW341" s="12" t="s">
        <v>32</v>
      </c>
      <c r="AX341" s="12" t="s">
        <v>76</v>
      </c>
      <c r="AY341" s="158" t="s">
        <v>127</v>
      </c>
    </row>
    <row r="342" spans="2:65" s="12" customFormat="1" ht="22.5">
      <c r="B342" s="157"/>
      <c r="D342" s="150" t="s">
        <v>218</v>
      </c>
      <c r="E342" s="158" t="s">
        <v>1</v>
      </c>
      <c r="F342" s="159" t="s">
        <v>542</v>
      </c>
      <c r="H342" s="160">
        <v>-0.125</v>
      </c>
      <c r="I342" s="161"/>
      <c r="L342" s="157"/>
      <c r="M342" s="162"/>
      <c r="T342" s="163"/>
      <c r="AT342" s="158" t="s">
        <v>218</v>
      </c>
      <c r="AU342" s="158" t="s">
        <v>86</v>
      </c>
      <c r="AV342" s="12" t="s">
        <v>86</v>
      </c>
      <c r="AW342" s="12" t="s">
        <v>32</v>
      </c>
      <c r="AX342" s="12" t="s">
        <v>76</v>
      </c>
      <c r="AY342" s="158" t="s">
        <v>127</v>
      </c>
    </row>
    <row r="343" spans="2:65" s="13" customFormat="1" ht="11.25">
      <c r="B343" s="164"/>
      <c r="D343" s="150" t="s">
        <v>218</v>
      </c>
      <c r="E343" s="165" t="s">
        <v>1</v>
      </c>
      <c r="F343" s="166" t="s">
        <v>226</v>
      </c>
      <c r="H343" s="167">
        <v>5.2999999999999992E-2</v>
      </c>
      <c r="I343" s="168"/>
      <c r="L343" s="164"/>
      <c r="M343" s="169"/>
      <c r="T343" s="170"/>
      <c r="AT343" s="165" t="s">
        <v>218</v>
      </c>
      <c r="AU343" s="165" t="s">
        <v>86</v>
      </c>
      <c r="AV343" s="13" t="s">
        <v>148</v>
      </c>
      <c r="AW343" s="13" t="s">
        <v>32</v>
      </c>
      <c r="AX343" s="13" t="s">
        <v>84</v>
      </c>
      <c r="AY343" s="165" t="s">
        <v>127</v>
      </c>
    </row>
    <row r="344" spans="2:65" s="1" customFormat="1" ht="33" customHeight="1">
      <c r="B344" s="136"/>
      <c r="C344" s="137" t="s">
        <v>543</v>
      </c>
      <c r="D344" s="137" t="s">
        <v>130</v>
      </c>
      <c r="E344" s="138" t="s">
        <v>544</v>
      </c>
      <c r="F344" s="139" t="s">
        <v>545</v>
      </c>
      <c r="G344" s="140" t="s">
        <v>314</v>
      </c>
      <c r="H344" s="141">
        <v>18.3</v>
      </c>
      <c r="I344" s="142"/>
      <c r="J344" s="143">
        <f>ROUND(I344*H344,2)</f>
        <v>0</v>
      </c>
      <c r="K344" s="139" t="s">
        <v>134</v>
      </c>
      <c r="L344" s="32"/>
      <c r="M344" s="144" t="s">
        <v>1</v>
      </c>
      <c r="N344" s="145" t="s">
        <v>41</v>
      </c>
      <c r="P344" s="146">
        <f>O344*H344</f>
        <v>0</v>
      </c>
      <c r="Q344" s="146">
        <v>1.7299999999999999E-2</v>
      </c>
      <c r="R344" s="146">
        <f>Q344*H344</f>
        <v>0.31658999999999998</v>
      </c>
      <c r="S344" s="146">
        <v>0</v>
      </c>
      <c r="T344" s="147">
        <f>S344*H344</f>
        <v>0</v>
      </c>
      <c r="AR344" s="148" t="s">
        <v>148</v>
      </c>
      <c r="AT344" s="148" t="s">
        <v>130</v>
      </c>
      <c r="AU344" s="148" t="s">
        <v>86</v>
      </c>
      <c r="AY344" s="17" t="s">
        <v>127</v>
      </c>
      <c r="BE344" s="149">
        <f>IF(N344="základní",J344,0)</f>
        <v>0</v>
      </c>
      <c r="BF344" s="149">
        <f>IF(N344="snížená",J344,0)</f>
        <v>0</v>
      </c>
      <c r="BG344" s="149">
        <f>IF(N344="zákl. přenesená",J344,0)</f>
        <v>0</v>
      </c>
      <c r="BH344" s="149">
        <f>IF(N344="sníž. přenesená",J344,0)</f>
        <v>0</v>
      </c>
      <c r="BI344" s="149">
        <f>IF(N344="nulová",J344,0)</f>
        <v>0</v>
      </c>
      <c r="BJ344" s="17" t="s">
        <v>84</v>
      </c>
      <c r="BK344" s="149">
        <f>ROUND(I344*H344,2)</f>
        <v>0</v>
      </c>
      <c r="BL344" s="17" t="s">
        <v>148</v>
      </c>
      <c r="BM344" s="148" t="s">
        <v>546</v>
      </c>
    </row>
    <row r="345" spans="2:65" s="12" customFormat="1" ht="11.25">
      <c r="B345" s="157"/>
      <c r="D345" s="150" t="s">
        <v>218</v>
      </c>
      <c r="E345" s="158" t="s">
        <v>1</v>
      </c>
      <c r="F345" s="159" t="s">
        <v>547</v>
      </c>
      <c r="H345" s="160">
        <v>18.3</v>
      </c>
      <c r="I345" s="161"/>
      <c r="L345" s="157"/>
      <c r="M345" s="162"/>
      <c r="T345" s="163"/>
      <c r="AT345" s="158" t="s">
        <v>218</v>
      </c>
      <c r="AU345" s="158" t="s">
        <v>86</v>
      </c>
      <c r="AV345" s="12" t="s">
        <v>86</v>
      </c>
      <c r="AW345" s="12" t="s">
        <v>32</v>
      </c>
      <c r="AX345" s="12" t="s">
        <v>76</v>
      </c>
      <c r="AY345" s="158" t="s">
        <v>127</v>
      </c>
    </row>
    <row r="346" spans="2:65" s="14" customFormat="1" ht="11.25">
      <c r="B346" s="171"/>
      <c r="D346" s="150" t="s">
        <v>218</v>
      </c>
      <c r="E346" s="172" t="s">
        <v>1</v>
      </c>
      <c r="F346" s="173" t="s">
        <v>548</v>
      </c>
      <c r="H346" s="174">
        <v>18.3</v>
      </c>
      <c r="I346" s="175"/>
      <c r="L346" s="171"/>
      <c r="M346" s="176"/>
      <c r="T346" s="177"/>
      <c r="AT346" s="172" t="s">
        <v>218</v>
      </c>
      <c r="AU346" s="172" t="s">
        <v>86</v>
      </c>
      <c r="AV346" s="14" t="s">
        <v>144</v>
      </c>
      <c r="AW346" s="14" t="s">
        <v>32</v>
      </c>
      <c r="AX346" s="14" t="s">
        <v>76</v>
      </c>
      <c r="AY346" s="172" t="s">
        <v>127</v>
      </c>
    </row>
    <row r="347" spans="2:65" s="13" customFormat="1" ht="11.25">
      <c r="B347" s="164"/>
      <c r="D347" s="150" t="s">
        <v>218</v>
      </c>
      <c r="E347" s="165" t="s">
        <v>1</v>
      </c>
      <c r="F347" s="166" t="s">
        <v>226</v>
      </c>
      <c r="H347" s="167">
        <v>18.3</v>
      </c>
      <c r="I347" s="168"/>
      <c r="L347" s="164"/>
      <c r="M347" s="169"/>
      <c r="T347" s="170"/>
      <c r="AT347" s="165" t="s">
        <v>218</v>
      </c>
      <c r="AU347" s="165" t="s">
        <v>86</v>
      </c>
      <c r="AV347" s="13" t="s">
        <v>148</v>
      </c>
      <c r="AW347" s="13" t="s">
        <v>32</v>
      </c>
      <c r="AX347" s="13" t="s">
        <v>84</v>
      </c>
      <c r="AY347" s="165" t="s">
        <v>127</v>
      </c>
    </row>
    <row r="348" spans="2:65" s="1" customFormat="1" ht="16.5" customHeight="1">
      <c r="B348" s="136"/>
      <c r="C348" s="137" t="s">
        <v>549</v>
      </c>
      <c r="D348" s="137" t="s">
        <v>130</v>
      </c>
      <c r="E348" s="138" t="s">
        <v>550</v>
      </c>
      <c r="F348" s="139" t="s">
        <v>551</v>
      </c>
      <c r="G348" s="140" t="s">
        <v>222</v>
      </c>
      <c r="H348" s="141">
        <v>2.0139999999999998</v>
      </c>
      <c r="I348" s="142"/>
      <c r="J348" s="143">
        <f>ROUND(I348*H348,2)</f>
        <v>0</v>
      </c>
      <c r="K348" s="139" t="s">
        <v>134</v>
      </c>
      <c r="L348" s="32"/>
      <c r="M348" s="144" t="s">
        <v>1</v>
      </c>
      <c r="N348" s="145" t="s">
        <v>41</v>
      </c>
      <c r="P348" s="146">
        <f>O348*H348</f>
        <v>0</v>
      </c>
      <c r="Q348" s="146">
        <v>2.5019800000000001</v>
      </c>
      <c r="R348" s="146">
        <f>Q348*H348</f>
        <v>5.0389877199999997</v>
      </c>
      <c r="S348" s="146">
        <v>0</v>
      </c>
      <c r="T348" s="147">
        <f>S348*H348</f>
        <v>0</v>
      </c>
      <c r="AR348" s="148" t="s">
        <v>148</v>
      </c>
      <c r="AT348" s="148" t="s">
        <v>130</v>
      </c>
      <c r="AU348" s="148" t="s">
        <v>86</v>
      </c>
      <c r="AY348" s="17" t="s">
        <v>127</v>
      </c>
      <c r="BE348" s="149">
        <f>IF(N348="základní",J348,0)</f>
        <v>0</v>
      </c>
      <c r="BF348" s="149">
        <f>IF(N348="snížená",J348,0)</f>
        <v>0</v>
      </c>
      <c r="BG348" s="149">
        <f>IF(N348="zákl. přenesená",J348,0)</f>
        <v>0</v>
      </c>
      <c r="BH348" s="149">
        <f>IF(N348="sníž. přenesená",J348,0)</f>
        <v>0</v>
      </c>
      <c r="BI348" s="149">
        <f>IF(N348="nulová",J348,0)</f>
        <v>0</v>
      </c>
      <c r="BJ348" s="17" t="s">
        <v>84</v>
      </c>
      <c r="BK348" s="149">
        <f>ROUND(I348*H348,2)</f>
        <v>0</v>
      </c>
      <c r="BL348" s="17" t="s">
        <v>148</v>
      </c>
      <c r="BM348" s="148" t="s">
        <v>552</v>
      </c>
    </row>
    <row r="349" spans="2:65" s="12" customFormat="1" ht="11.25">
      <c r="B349" s="157"/>
      <c r="D349" s="150" t="s">
        <v>218</v>
      </c>
      <c r="E349" s="158" t="s">
        <v>1</v>
      </c>
      <c r="F349" s="159" t="s">
        <v>553</v>
      </c>
      <c r="H349" s="160">
        <v>0.53300000000000003</v>
      </c>
      <c r="I349" s="161"/>
      <c r="L349" s="157"/>
      <c r="M349" s="162"/>
      <c r="T349" s="163"/>
      <c r="AT349" s="158" t="s">
        <v>218</v>
      </c>
      <c r="AU349" s="158" t="s">
        <v>86</v>
      </c>
      <c r="AV349" s="12" t="s">
        <v>86</v>
      </c>
      <c r="AW349" s="12" t="s">
        <v>32</v>
      </c>
      <c r="AX349" s="12" t="s">
        <v>76</v>
      </c>
      <c r="AY349" s="158" t="s">
        <v>127</v>
      </c>
    </row>
    <row r="350" spans="2:65" s="12" customFormat="1" ht="11.25">
      <c r="B350" s="157"/>
      <c r="D350" s="150" t="s">
        <v>218</v>
      </c>
      <c r="E350" s="158" t="s">
        <v>1</v>
      </c>
      <c r="F350" s="159" t="s">
        <v>554</v>
      </c>
      <c r="H350" s="160">
        <v>0.35099999999999998</v>
      </c>
      <c r="I350" s="161"/>
      <c r="L350" s="157"/>
      <c r="M350" s="162"/>
      <c r="T350" s="163"/>
      <c r="AT350" s="158" t="s">
        <v>218</v>
      </c>
      <c r="AU350" s="158" t="s">
        <v>86</v>
      </c>
      <c r="AV350" s="12" t="s">
        <v>86</v>
      </c>
      <c r="AW350" s="12" t="s">
        <v>32</v>
      </c>
      <c r="AX350" s="12" t="s">
        <v>76</v>
      </c>
      <c r="AY350" s="158" t="s">
        <v>127</v>
      </c>
    </row>
    <row r="351" spans="2:65" s="14" customFormat="1" ht="11.25">
      <c r="B351" s="171"/>
      <c r="D351" s="150" t="s">
        <v>218</v>
      </c>
      <c r="E351" s="172" t="s">
        <v>1</v>
      </c>
      <c r="F351" s="173" t="s">
        <v>548</v>
      </c>
      <c r="H351" s="174">
        <v>0.88400000000000001</v>
      </c>
      <c r="I351" s="175"/>
      <c r="L351" s="171"/>
      <c r="M351" s="176"/>
      <c r="T351" s="177"/>
      <c r="AT351" s="172" t="s">
        <v>218</v>
      </c>
      <c r="AU351" s="172" t="s">
        <v>86</v>
      </c>
      <c r="AV351" s="14" t="s">
        <v>144</v>
      </c>
      <c r="AW351" s="14" t="s">
        <v>32</v>
      </c>
      <c r="AX351" s="14" t="s">
        <v>76</v>
      </c>
      <c r="AY351" s="172" t="s">
        <v>127</v>
      </c>
    </row>
    <row r="352" spans="2:65" s="12" customFormat="1" ht="11.25">
      <c r="B352" s="157"/>
      <c r="D352" s="150" t="s">
        <v>218</v>
      </c>
      <c r="E352" s="158" t="s">
        <v>1</v>
      </c>
      <c r="F352" s="159" t="s">
        <v>555</v>
      </c>
      <c r="H352" s="160">
        <v>0.19400000000000001</v>
      </c>
      <c r="I352" s="161"/>
      <c r="L352" s="157"/>
      <c r="M352" s="162"/>
      <c r="T352" s="163"/>
      <c r="AT352" s="158" t="s">
        <v>218</v>
      </c>
      <c r="AU352" s="158" t="s">
        <v>86</v>
      </c>
      <c r="AV352" s="12" t="s">
        <v>86</v>
      </c>
      <c r="AW352" s="12" t="s">
        <v>32</v>
      </c>
      <c r="AX352" s="12" t="s">
        <v>76</v>
      </c>
      <c r="AY352" s="158" t="s">
        <v>127</v>
      </c>
    </row>
    <row r="353" spans="2:65" s="12" customFormat="1" ht="11.25">
      <c r="B353" s="157"/>
      <c r="D353" s="150" t="s">
        <v>218</v>
      </c>
      <c r="E353" s="158" t="s">
        <v>1</v>
      </c>
      <c r="F353" s="159" t="s">
        <v>556</v>
      </c>
      <c r="H353" s="160">
        <v>0.38200000000000001</v>
      </c>
      <c r="I353" s="161"/>
      <c r="L353" s="157"/>
      <c r="M353" s="162"/>
      <c r="T353" s="163"/>
      <c r="AT353" s="158" t="s">
        <v>218</v>
      </c>
      <c r="AU353" s="158" t="s">
        <v>86</v>
      </c>
      <c r="AV353" s="12" t="s">
        <v>86</v>
      </c>
      <c r="AW353" s="12" t="s">
        <v>32</v>
      </c>
      <c r="AX353" s="12" t="s">
        <v>76</v>
      </c>
      <c r="AY353" s="158" t="s">
        <v>127</v>
      </c>
    </row>
    <row r="354" spans="2:65" s="14" customFormat="1" ht="11.25">
      <c r="B354" s="171"/>
      <c r="D354" s="150" t="s">
        <v>218</v>
      </c>
      <c r="E354" s="172" t="s">
        <v>1</v>
      </c>
      <c r="F354" s="173" t="s">
        <v>557</v>
      </c>
      <c r="H354" s="174">
        <v>0.57600000000000007</v>
      </c>
      <c r="I354" s="175"/>
      <c r="L354" s="171"/>
      <c r="M354" s="176"/>
      <c r="T354" s="177"/>
      <c r="AT354" s="172" t="s">
        <v>218</v>
      </c>
      <c r="AU354" s="172" t="s">
        <v>86</v>
      </c>
      <c r="AV354" s="14" t="s">
        <v>144</v>
      </c>
      <c r="AW354" s="14" t="s">
        <v>32</v>
      </c>
      <c r="AX354" s="14" t="s">
        <v>76</v>
      </c>
      <c r="AY354" s="172" t="s">
        <v>127</v>
      </c>
    </row>
    <row r="355" spans="2:65" s="12" customFormat="1" ht="11.25">
      <c r="B355" s="157"/>
      <c r="D355" s="150" t="s">
        <v>218</v>
      </c>
      <c r="E355" s="158" t="s">
        <v>1</v>
      </c>
      <c r="F355" s="159" t="s">
        <v>558</v>
      </c>
      <c r="H355" s="160">
        <v>0.55400000000000005</v>
      </c>
      <c r="I355" s="161"/>
      <c r="L355" s="157"/>
      <c r="M355" s="162"/>
      <c r="T355" s="163"/>
      <c r="AT355" s="158" t="s">
        <v>218</v>
      </c>
      <c r="AU355" s="158" t="s">
        <v>86</v>
      </c>
      <c r="AV355" s="12" t="s">
        <v>86</v>
      </c>
      <c r="AW355" s="12" t="s">
        <v>32</v>
      </c>
      <c r="AX355" s="12" t="s">
        <v>76</v>
      </c>
      <c r="AY355" s="158" t="s">
        <v>127</v>
      </c>
    </row>
    <row r="356" spans="2:65" s="14" customFormat="1" ht="11.25">
      <c r="B356" s="171"/>
      <c r="D356" s="150" t="s">
        <v>218</v>
      </c>
      <c r="E356" s="172" t="s">
        <v>1</v>
      </c>
      <c r="F356" s="173" t="s">
        <v>559</v>
      </c>
      <c r="H356" s="174">
        <v>0.55400000000000005</v>
      </c>
      <c r="I356" s="175"/>
      <c r="L356" s="171"/>
      <c r="M356" s="176"/>
      <c r="T356" s="177"/>
      <c r="AT356" s="172" t="s">
        <v>218</v>
      </c>
      <c r="AU356" s="172" t="s">
        <v>86</v>
      </c>
      <c r="AV356" s="14" t="s">
        <v>144</v>
      </c>
      <c r="AW356" s="14" t="s">
        <v>32</v>
      </c>
      <c r="AX356" s="14" t="s">
        <v>76</v>
      </c>
      <c r="AY356" s="172" t="s">
        <v>127</v>
      </c>
    </row>
    <row r="357" spans="2:65" s="13" customFormat="1" ht="11.25">
      <c r="B357" s="164"/>
      <c r="D357" s="150" t="s">
        <v>218</v>
      </c>
      <c r="E357" s="165" t="s">
        <v>1</v>
      </c>
      <c r="F357" s="166" t="s">
        <v>226</v>
      </c>
      <c r="H357" s="167">
        <v>2.0140000000000002</v>
      </c>
      <c r="I357" s="168"/>
      <c r="L357" s="164"/>
      <c r="M357" s="169"/>
      <c r="T357" s="170"/>
      <c r="AT357" s="165" t="s">
        <v>218</v>
      </c>
      <c r="AU357" s="165" t="s">
        <v>86</v>
      </c>
      <c r="AV357" s="13" t="s">
        <v>148</v>
      </c>
      <c r="AW357" s="13" t="s">
        <v>32</v>
      </c>
      <c r="AX357" s="13" t="s">
        <v>84</v>
      </c>
      <c r="AY357" s="165" t="s">
        <v>127</v>
      </c>
    </row>
    <row r="358" spans="2:65" s="1" customFormat="1" ht="16.5" customHeight="1">
      <c r="B358" s="136"/>
      <c r="C358" s="137" t="s">
        <v>560</v>
      </c>
      <c r="D358" s="137" t="s">
        <v>130</v>
      </c>
      <c r="E358" s="138" t="s">
        <v>561</v>
      </c>
      <c r="F358" s="139" t="s">
        <v>562</v>
      </c>
      <c r="G358" s="140" t="s">
        <v>216</v>
      </c>
      <c r="H358" s="141">
        <v>19.928000000000001</v>
      </c>
      <c r="I358" s="142"/>
      <c r="J358" s="143">
        <f>ROUND(I358*H358,2)</f>
        <v>0</v>
      </c>
      <c r="K358" s="139" t="s">
        <v>134</v>
      </c>
      <c r="L358" s="32"/>
      <c r="M358" s="144" t="s">
        <v>1</v>
      </c>
      <c r="N358" s="145" t="s">
        <v>41</v>
      </c>
      <c r="P358" s="146">
        <f>O358*H358</f>
        <v>0</v>
      </c>
      <c r="Q358" s="146">
        <v>1.1169999999999999E-2</v>
      </c>
      <c r="R358" s="146">
        <f>Q358*H358</f>
        <v>0.22259576</v>
      </c>
      <c r="S358" s="146">
        <v>0</v>
      </c>
      <c r="T358" s="147">
        <f>S358*H358</f>
        <v>0</v>
      </c>
      <c r="AR358" s="148" t="s">
        <v>148</v>
      </c>
      <c r="AT358" s="148" t="s">
        <v>130</v>
      </c>
      <c r="AU358" s="148" t="s">
        <v>86</v>
      </c>
      <c r="AY358" s="17" t="s">
        <v>127</v>
      </c>
      <c r="BE358" s="149">
        <f>IF(N358="základní",J358,0)</f>
        <v>0</v>
      </c>
      <c r="BF358" s="149">
        <f>IF(N358="snížená",J358,0)</f>
        <v>0</v>
      </c>
      <c r="BG358" s="149">
        <f>IF(N358="zákl. přenesená",J358,0)</f>
        <v>0</v>
      </c>
      <c r="BH358" s="149">
        <f>IF(N358="sníž. přenesená",J358,0)</f>
        <v>0</v>
      </c>
      <c r="BI358" s="149">
        <f>IF(N358="nulová",J358,0)</f>
        <v>0</v>
      </c>
      <c r="BJ358" s="17" t="s">
        <v>84</v>
      </c>
      <c r="BK358" s="149">
        <f>ROUND(I358*H358,2)</f>
        <v>0</v>
      </c>
      <c r="BL358" s="17" t="s">
        <v>148</v>
      </c>
      <c r="BM358" s="148" t="s">
        <v>563</v>
      </c>
    </row>
    <row r="359" spans="2:65" s="12" customFormat="1" ht="11.25">
      <c r="B359" s="157"/>
      <c r="D359" s="150" t="s">
        <v>218</v>
      </c>
      <c r="E359" s="158" t="s">
        <v>1</v>
      </c>
      <c r="F359" s="159" t="s">
        <v>564</v>
      </c>
      <c r="H359" s="160">
        <v>6.2750000000000004</v>
      </c>
      <c r="I359" s="161"/>
      <c r="L359" s="157"/>
      <c r="M359" s="162"/>
      <c r="T359" s="163"/>
      <c r="AT359" s="158" t="s">
        <v>218</v>
      </c>
      <c r="AU359" s="158" t="s">
        <v>86</v>
      </c>
      <c r="AV359" s="12" t="s">
        <v>86</v>
      </c>
      <c r="AW359" s="12" t="s">
        <v>32</v>
      </c>
      <c r="AX359" s="12" t="s">
        <v>76</v>
      </c>
      <c r="AY359" s="158" t="s">
        <v>127</v>
      </c>
    </row>
    <row r="360" spans="2:65" s="12" customFormat="1" ht="11.25">
      <c r="B360" s="157"/>
      <c r="D360" s="150" t="s">
        <v>218</v>
      </c>
      <c r="E360" s="158" t="s">
        <v>1</v>
      </c>
      <c r="F360" s="159" t="s">
        <v>565</v>
      </c>
      <c r="H360" s="160">
        <v>4.125</v>
      </c>
      <c r="I360" s="161"/>
      <c r="L360" s="157"/>
      <c r="M360" s="162"/>
      <c r="T360" s="163"/>
      <c r="AT360" s="158" t="s">
        <v>218</v>
      </c>
      <c r="AU360" s="158" t="s">
        <v>86</v>
      </c>
      <c r="AV360" s="12" t="s">
        <v>86</v>
      </c>
      <c r="AW360" s="12" t="s">
        <v>32</v>
      </c>
      <c r="AX360" s="12" t="s">
        <v>76</v>
      </c>
      <c r="AY360" s="158" t="s">
        <v>127</v>
      </c>
    </row>
    <row r="361" spans="2:65" s="14" customFormat="1" ht="11.25">
      <c r="B361" s="171"/>
      <c r="D361" s="150" t="s">
        <v>218</v>
      </c>
      <c r="E361" s="172" t="s">
        <v>1</v>
      </c>
      <c r="F361" s="173" t="s">
        <v>548</v>
      </c>
      <c r="H361" s="174">
        <v>10.4</v>
      </c>
      <c r="I361" s="175"/>
      <c r="L361" s="171"/>
      <c r="M361" s="176"/>
      <c r="T361" s="177"/>
      <c r="AT361" s="172" t="s">
        <v>218</v>
      </c>
      <c r="AU361" s="172" t="s">
        <v>86</v>
      </c>
      <c r="AV361" s="14" t="s">
        <v>144</v>
      </c>
      <c r="AW361" s="14" t="s">
        <v>32</v>
      </c>
      <c r="AX361" s="14" t="s">
        <v>76</v>
      </c>
      <c r="AY361" s="172" t="s">
        <v>127</v>
      </c>
    </row>
    <row r="362" spans="2:65" s="12" customFormat="1" ht="11.25">
      <c r="B362" s="157"/>
      <c r="D362" s="150" t="s">
        <v>218</v>
      </c>
      <c r="E362" s="158" t="s">
        <v>1</v>
      </c>
      <c r="F362" s="159" t="s">
        <v>566</v>
      </c>
      <c r="H362" s="160">
        <v>1.552</v>
      </c>
      <c r="I362" s="161"/>
      <c r="L362" s="157"/>
      <c r="M362" s="162"/>
      <c r="T362" s="163"/>
      <c r="AT362" s="158" t="s">
        <v>218</v>
      </c>
      <c r="AU362" s="158" t="s">
        <v>86</v>
      </c>
      <c r="AV362" s="12" t="s">
        <v>86</v>
      </c>
      <c r="AW362" s="12" t="s">
        <v>32</v>
      </c>
      <c r="AX362" s="12" t="s">
        <v>76</v>
      </c>
      <c r="AY362" s="158" t="s">
        <v>127</v>
      </c>
    </row>
    <row r="363" spans="2:65" s="12" customFormat="1" ht="11.25">
      <c r="B363" s="157"/>
      <c r="D363" s="150" t="s">
        <v>218</v>
      </c>
      <c r="E363" s="158" t="s">
        <v>1</v>
      </c>
      <c r="F363" s="159" t="s">
        <v>567</v>
      </c>
      <c r="H363" s="160">
        <v>3.056</v>
      </c>
      <c r="I363" s="161"/>
      <c r="L363" s="157"/>
      <c r="M363" s="162"/>
      <c r="T363" s="163"/>
      <c r="AT363" s="158" t="s">
        <v>218</v>
      </c>
      <c r="AU363" s="158" t="s">
        <v>86</v>
      </c>
      <c r="AV363" s="12" t="s">
        <v>86</v>
      </c>
      <c r="AW363" s="12" t="s">
        <v>32</v>
      </c>
      <c r="AX363" s="12" t="s">
        <v>76</v>
      </c>
      <c r="AY363" s="158" t="s">
        <v>127</v>
      </c>
    </row>
    <row r="364" spans="2:65" s="14" customFormat="1" ht="11.25">
      <c r="B364" s="171"/>
      <c r="D364" s="150" t="s">
        <v>218</v>
      </c>
      <c r="E364" s="172" t="s">
        <v>1</v>
      </c>
      <c r="F364" s="173" t="s">
        <v>557</v>
      </c>
      <c r="H364" s="174">
        <v>4.6080000000000005</v>
      </c>
      <c r="I364" s="175"/>
      <c r="L364" s="171"/>
      <c r="M364" s="176"/>
      <c r="T364" s="177"/>
      <c r="AT364" s="172" t="s">
        <v>218</v>
      </c>
      <c r="AU364" s="172" t="s">
        <v>86</v>
      </c>
      <c r="AV364" s="14" t="s">
        <v>144</v>
      </c>
      <c r="AW364" s="14" t="s">
        <v>32</v>
      </c>
      <c r="AX364" s="14" t="s">
        <v>76</v>
      </c>
      <c r="AY364" s="172" t="s">
        <v>127</v>
      </c>
    </row>
    <row r="365" spans="2:65" s="12" customFormat="1" ht="11.25">
      <c r="B365" s="157"/>
      <c r="D365" s="150" t="s">
        <v>218</v>
      </c>
      <c r="E365" s="158" t="s">
        <v>1</v>
      </c>
      <c r="F365" s="159" t="s">
        <v>568</v>
      </c>
      <c r="H365" s="160">
        <v>4.92</v>
      </c>
      <c r="I365" s="161"/>
      <c r="L365" s="157"/>
      <c r="M365" s="162"/>
      <c r="T365" s="163"/>
      <c r="AT365" s="158" t="s">
        <v>218</v>
      </c>
      <c r="AU365" s="158" t="s">
        <v>86</v>
      </c>
      <c r="AV365" s="12" t="s">
        <v>86</v>
      </c>
      <c r="AW365" s="12" t="s">
        <v>32</v>
      </c>
      <c r="AX365" s="12" t="s">
        <v>76</v>
      </c>
      <c r="AY365" s="158" t="s">
        <v>127</v>
      </c>
    </row>
    <row r="366" spans="2:65" s="14" customFormat="1" ht="11.25">
      <c r="B366" s="171"/>
      <c r="D366" s="150" t="s">
        <v>218</v>
      </c>
      <c r="E366" s="172" t="s">
        <v>1</v>
      </c>
      <c r="F366" s="173" t="s">
        <v>559</v>
      </c>
      <c r="H366" s="174">
        <v>4.92</v>
      </c>
      <c r="I366" s="175"/>
      <c r="L366" s="171"/>
      <c r="M366" s="176"/>
      <c r="T366" s="177"/>
      <c r="AT366" s="172" t="s">
        <v>218</v>
      </c>
      <c r="AU366" s="172" t="s">
        <v>86</v>
      </c>
      <c r="AV366" s="14" t="s">
        <v>144</v>
      </c>
      <c r="AW366" s="14" t="s">
        <v>32</v>
      </c>
      <c r="AX366" s="14" t="s">
        <v>76</v>
      </c>
      <c r="AY366" s="172" t="s">
        <v>127</v>
      </c>
    </row>
    <row r="367" spans="2:65" s="13" customFormat="1" ht="11.25">
      <c r="B367" s="164"/>
      <c r="D367" s="150" t="s">
        <v>218</v>
      </c>
      <c r="E367" s="165" t="s">
        <v>1</v>
      </c>
      <c r="F367" s="166" t="s">
        <v>226</v>
      </c>
      <c r="H367" s="167">
        <v>19.927999999999997</v>
      </c>
      <c r="I367" s="168"/>
      <c r="L367" s="164"/>
      <c r="M367" s="169"/>
      <c r="T367" s="170"/>
      <c r="AT367" s="165" t="s">
        <v>218</v>
      </c>
      <c r="AU367" s="165" t="s">
        <v>86</v>
      </c>
      <c r="AV367" s="13" t="s">
        <v>148</v>
      </c>
      <c r="AW367" s="13" t="s">
        <v>32</v>
      </c>
      <c r="AX367" s="13" t="s">
        <v>84</v>
      </c>
      <c r="AY367" s="165" t="s">
        <v>127</v>
      </c>
    </row>
    <row r="368" spans="2:65" s="1" customFormat="1" ht="16.5" customHeight="1">
      <c r="B368" s="136"/>
      <c r="C368" s="137" t="s">
        <v>569</v>
      </c>
      <c r="D368" s="137" t="s">
        <v>130</v>
      </c>
      <c r="E368" s="138" t="s">
        <v>570</v>
      </c>
      <c r="F368" s="139" t="s">
        <v>571</v>
      </c>
      <c r="G368" s="140" t="s">
        <v>216</v>
      </c>
      <c r="H368" s="141">
        <v>19.928000000000001</v>
      </c>
      <c r="I368" s="142"/>
      <c r="J368" s="143">
        <f>ROUND(I368*H368,2)</f>
        <v>0</v>
      </c>
      <c r="K368" s="139" t="s">
        <v>134</v>
      </c>
      <c r="L368" s="32"/>
      <c r="M368" s="144" t="s">
        <v>1</v>
      </c>
      <c r="N368" s="145" t="s">
        <v>41</v>
      </c>
      <c r="P368" s="146">
        <f>O368*H368</f>
        <v>0</v>
      </c>
      <c r="Q368" s="146">
        <v>0</v>
      </c>
      <c r="R368" s="146">
        <f>Q368*H368</f>
        <v>0</v>
      </c>
      <c r="S368" s="146">
        <v>0</v>
      </c>
      <c r="T368" s="147">
        <f>S368*H368</f>
        <v>0</v>
      </c>
      <c r="AR368" s="148" t="s">
        <v>148</v>
      </c>
      <c r="AT368" s="148" t="s">
        <v>130</v>
      </c>
      <c r="AU368" s="148" t="s">
        <v>86</v>
      </c>
      <c r="AY368" s="17" t="s">
        <v>127</v>
      </c>
      <c r="BE368" s="149">
        <f>IF(N368="základní",J368,0)</f>
        <v>0</v>
      </c>
      <c r="BF368" s="149">
        <f>IF(N368="snížená",J368,0)</f>
        <v>0</v>
      </c>
      <c r="BG368" s="149">
        <f>IF(N368="zákl. přenesená",J368,0)</f>
        <v>0</v>
      </c>
      <c r="BH368" s="149">
        <f>IF(N368="sníž. přenesená",J368,0)</f>
        <v>0</v>
      </c>
      <c r="BI368" s="149">
        <f>IF(N368="nulová",J368,0)</f>
        <v>0</v>
      </c>
      <c r="BJ368" s="17" t="s">
        <v>84</v>
      </c>
      <c r="BK368" s="149">
        <f>ROUND(I368*H368,2)</f>
        <v>0</v>
      </c>
      <c r="BL368" s="17" t="s">
        <v>148</v>
      </c>
      <c r="BM368" s="148" t="s">
        <v>572</v>
      </c>
    </row>
    <row r="369" spans="2:65" s="1" customFormat="1" ht="24.2" customHeight="1">
      <c r="B369" s="136"/>
      <c r="C369" s="137" t="s">
        <v>573</v>
      </c>
      <c r="D369" s="137" t="s">
        <v>130</v>
      </c>
      <c r="E369" s="138" t="s">
        <v>574</v>
      </c>
      <c r="F369" s="139" t="s">
        <v>575</v>
      </c>
      <c r="G369" s="140" t="s">
        <v>265</v>
      </c>
      <c r="H369" s="141">
        <v>0.159</v>
      </c>
      <c r="I369" s="142"/>
      <c r="J369" s="143">
        <f>ROUND(I369*H369,2)</f>
        <v>0</v>
      </c>
      <c r="K369" s="139" t="s">
        <v>134</v>
      </c>
      <c r="L369" s="32"/>
      <c r="M369" s="144" t="s">
        <v>1</v>
      </c>
      <c r="N369" s="145" t="s">
        <v>41</v>
      </c>
      <c r="P369" s="146">
        <f>O369*H369</f>
        <v>0</v>
      </c>
      <c r="Q369" s="146">
        <v>1.05291</v>
      </c>
      <c r="R369" s="146">
        <f>Q369*H369</f>
        <v>0.16741269</v>
      </c>
      <c r="S369" s="146">
        <v>0</v>
      </c>
      <c r="T369" s="147">
        <f>S369*H369</f>
        <v>0</v>
      </c>
      <c r="AR369" s="148" t="s">
        <v>148</v>
      </c>
      <c r="AT369" s="148" t="s">
        <v>130</v>
      </c>
      <c r="AU369" s="148" t="s">
        <v>86</v>
      </c>
      <c r="AY369" s="17" t="s">
        <v>127</v>
      </c>
      <c r="BE369" s="149">
        <f>IF(N369="základní",J369,0)</f>
        <v>0</v>
      </c>
      <c r="BF369" s="149">
        <f>IF(N369="snížená",J369,0)</f>
        <v>0</v>
      </c>
      <c r="BG369" s="149">
        <f>IF(N369="zákl. přenesená",J369,0)</f>
        <v>0</v>
      </c>
      <c r="BH369" s="149">
        <f>IF(N369="sníž. přenesená",J369,0)</f>
        <v>0</v>
      </c>
      <c r="BI369" s="149">
        <f>IF(N369="nulová",J369,0)</f>
        <v>0</v>
      </c>
      <c r="BJ369" s="17" t="s">
        <v>84</v>
      </c>
      <c r="BK369" s="149">
        <f>ROUND(I369*H369,2)</f>
        <v>0</v>
      </c>
      <c r="BL369" s="17" t="s">
        <v>148</v>
      </c>
      <c r="BM369" s="148" t="s">
        <v>576</v>
      </c>
    </row>
    <row r="370" spans="2:65" s="11" customFormat="1" ht="22.9" customHeight="1">
      <c r="B370" s="124"/>
      <c r="D370" s="125" t="s">
        <v>75</v>
      </c>
      <c r="E370" s="134" t="s">
        <v>126</v>
      </c>
      <c r="F370" s="134" t="s">
        <v>577</v>
      </c>
      <c r="I370" s="127"/>
      <c r="J370" s="135">
        <f>BK370</f>
        <v>0</v>
      </c>
      <c r="L370" s="124"/>
      <c r="M370" s="129"/>
      <c r="P370" s="130">
        <f>SUM(P371:P376)</f>
        <v>0</v>
      </c>
      <c r="R370" s="130">
        <f>SUM(R371:R376)</f>
        <v>10.899520000000001</v>
      </c>
      <c r="T370" s="131">
        <f>SUM(T371:T376)</f>
        <v>0</v>
      </c>
      <c r="AR370" s="125" t="s">
        <v>84</v>
      </c>
      <c r="AT370" s="132" t="s">
        <v>75</v>
      </c>
      <c r="AU370" s="132" t="s">
        <v>84</v>
      </c>
      <c r="AY370" s="125" t="s">
        <v>127</v>
      </c>
      <c r="BK370" s="133">
        <f>SUM(BK371:BK376)</f>
        <v>0</v>
      </c>
    </row>
    <row r="371" spans="2:65" s="1" customFormat="1" ht="21.75" customHeight="1">
      <c r="B371" s="136"/>
      <c r="C371" s="137" t="s">
        <v>578</v>
      </c>
      <c r="D371" s="137" t="s">
        <v>130</v>
      </c>
      <c r="E371" s="138" t="s">
        <v>579</v>
      </c>
      <c r="F371" s="139" t="s">
        <v>580</v>
      </c>
      <c r="G371" s="140" t="s">
        <v>216</v>
      </c>
      <c r="H371" s="141">
        <v>16</v>
      </c>
      <c r="I371" s="142"/>
      <c r="J371" s="143">
        <f>ROUND(I371*H371,2)</f>
        <v>0</v>
      </c>
      <c r="K371" s="139" t="s">
        <v>134</v>
      </c>
      <c r="L371" s="32"/>
      <c r="M371" s="144" t="s">
        <v>1</v>
      </c>
      <c r="N371" s="145" t="s">
        <v>41</v>
      </c>
      <c r="P371" s="146">
        <f>O371*H371</f>
        <v>0</v>
      </c>
      <c r="Q371" s="146">
        <v>0.46</v>
      </c>
      <c r="R371" s="146">
        <f>Q371*H371</f>
        <v>7.36</v>
      </c>
      <c r="S371" s="146">
        <v>0</v>
      </c>
      <c r="T371" s="147">
        <f>S371*H371</f>
        <v>0</v>
      </c>
      <c r="AR371" s="148" t="s">
        <v>148</v>
      </c>
      <c r="AT371" s="148" t="s">
        <v>130</v>
      </c>
      <c r="AU371" s="148" t="s">
        <v>86</v>
      </c>
      <c r="AY371" s="17" t="s">
        <v>127</v>
      </c>
      <c r="BE371" s="149">
        <f>IF(N371="základní",J371,0)</f>
        <v>0</v>
      </c>
      <c r="BF371" s="149">
        <f>IF(N371="snížená",J371,0)</f>
        <v>0</v>
      </c>
      <c r="BG371" s="149">
        <f>IF(N371="zákl. přenesená",J371,0)</f>
        <v>0</v>
      </c>
      <c r="BH371" s="149">
        <f>IF(N371="sníž. přenesená",J371,0)</f>
        <v>0</v>
      </c>
      <c r="BI371" s="149">
        <f>IF(N371="nulová",J371,0)</f>
        <v>0</v>
      </c>
      <c r="BJ371" s="17" t="s">
        <v>84</v>
      </c>
      <c r="BK371" s="149">
        <f>ROUND(I371*H371,2)</f>
        <v>0</v>
      </c>
      <c r="BL371" s="17" t="s">
        <v>148</v>
      </c>
      <c r="BM371" s="148" t="s">
        <v>581</v>
      </c>
    </row>
    <row r="372" spans="2:65" s="12" customFormat="1" ht="11.25">
      <c r="B372" s="157"/>
      <c r="D372" s="150" t="s">
        <v>218</v>
      </c>
      <c r="E372" s="158" t="s">
        <v>1</v>
      </c>
      <c r="F372" s="159" t="s">
        <v>582</v>
      </c>
      <c r="H372" s="160">
        <v>16</v>
      </c>
      <c r="I372" s="161"/>
      <c r="L372" s="157"/>
      <c r="M372" s="162"/>
      <c r="T372" s="163"/>
      <c r="AT372" s="158" t="s">
        <v>218</v>
      </c>
      <c r="AU372" s="158" t="s">
        <v>86</v>
      </c>
      <c r="AV372" s="12" t="s">
        <v>86</v>
      </c>
      <c r="AW372" s="12" t="s">
        <v>32</v>
      </c>
      <c r="AX372" s="12" t="s">
        <v>84</v>
      </c>
      <c r="AY372" s="158" t="s">
        <v>127</v>
      </c>
    </row>
    <row r="373" spans="2:65" s="1" customFormat="1" ht="24.2" customHeight="1">
      <c r="B373" s="136"/>
      <c r="C373" s="137" t="s">
        <v>583</v>
      </c>
      <c r="D373" s="137" t="s">
        <v>130</v>
      </c>
      <c r="E373" s="138" t="s">
        <v>584</v>
      </c>
      <c r="F373" s="139" t="s">
        <v>585</v>
      </c>
      <c r="G373" s="140" t="s">
        <v>216</v>
      </c>
      <c r="H373" s="141">
        <v>16</v>
      </c>
      <c r="I373" s="142"/>
      <c r="J373" s="143">
        <f>ROUND(I373*H373,2)</f>
        <v>0</v>
      </c>
      <c r="K373" s="139" t="s">
        <v>134</v>
      </c>
      <c r="L373" s="32"/>
      <c r="M373" s="144" t="s">
        <v>1</v>
      </c>
      <c r="N373" s="145" t="s">
        <v>41</v>
      </c>
      <c r="P373" s="146">
        <f>O373*H373</f>
        <v>0</v>
      </c>
      <c r="Q373" s="146">
        <v>8.9219999999999994E-2</v>
      </c>
      <c r="R373" s="146">
        <f>Q373*H373</f>
        <v>1.4275199999999999</v>
      </c>
      <c r="S373" s="146">
        <v>0</v>
      </c>
      <c r="T373" s="147">
        <f>S373*H373</f>
        <v>0</v>
      </c>
      <c r="AR373" s="148" t="s">
        <v>148</v>
      </c>
      <c r="AT373" s="148" t="s">
        <v>130</v>
      </c>
      <c r="AU373" s="148" t="s">
        <v>86</v>
      </c>
      <c r="AY373" s="17" t="s">
        <v>127</v>
      </c>
      <c r="BE373" s="149">
        <f>IF(N373="základní",J373,0)</f>
        <v>0</v>
      </c>
      <c r="BF373" s="149">
        <f>IF(N373="snížená",J373,0)</f>
        <v>0</v>
      </c>
      <c r="BG373" s="149">
        <f>IF(N373="zákl. přenesená",J373,0)</f>
        <v>0</v>
      </c>
      <c r="BH373" s="149">
        <f>IF(N373="sníž. přenesená",J373,0)</f>
        <v>0</v>
      </c>
      <c r="BI373" s="149">
        <f>IF(N373="nulová",J373,0)</f>
        <v>0</v>
      </c>
      <c r="BJ373" s="17" t="s">
        <v>84</v>
      </c>
      <c r="BK373" s="149">
        <f>ROUND(I373*H373,2)</f>
        <v>0</v>
      </c>
      <c r="BL373" s="17" t="s">
        <v>148</v>
      </c>
      <c r="BM373" s="148" t="s">
        <v>586</v>
      </c>
    </row>
    <row r="374" spans="2:65" s="12" customFormat="1" ht="11.25">
      <c r="B374" s="157"/>
      <c r="D374" s="150" t="s">
        <v>218</v>
      </c>
      <c r="E374" s="158" t="s">
        <v>1</v>
      </c>
      <c r="F374" s="159" t="s">
        <v>582</v>
      </c>
      <c r="H374" s="160">
        <v>16</v>
      </c>
      <c r="I374" s="161"/>
      <c r="L374" s="157"/>
      <c r="M374" s="162"/>
      <c r="T374" s="163"/>
      <c r="AT374" s="158" t="s">
        <v>218</v>
      </c>
      <c r="AU374" s="158" t="s">
        <v>86</v>
      </c>
      <c r="AV374" s="12" t="s">
        <v>86</v>
      </c>
      <c r="AW374" s="12" t="s">
        <v>32</v>
      </c>
      <c r="AX374" s="12" t="s">
        <v>84</v>
      </c>
      <c r="AY374" s="158" t="s">
        <v>127</v>
      </c>
    </row>
    <row r="375" spans="2:65" s="1" customFormat="1" ht="16.5" customHeight="1">
      <c r="B375" s="136"/>
      <c r="C375" s="178" t="s">
        <v>587</v>
      </c>
      <c r="D375" s="178" t="s">
        <v>278</v>
      </c>
      <c r="E375" s="179" t="s">
        <v>588</v>
      </c>
      <c r="F375" s="180" t="s">
        <v>589</v>
      </c>
      <c r="G375" s="181" t="s">
        <v>216</v>
      </c>
      <c r="H375" s="182">
        <v>17.600000000000001</v>
      </c>
      <c r="I375" s="183"/>
      <c r="J375" s="184">
        <f>ROUND(I375*H375,2)</f>
        <v>0</v>
      </c>
      <c r="K375" s="180" t="s">
        <v>134</v>
      </c>
      <c r="L375" s="185"/>
      <c r="M375" s="186" t="s">
        <v>1</v>
      </c>
      <c r="N375" s="187" t="s">
        <v>41</v>
      </c>
      <c r="P375" s="146">
        <f>O375*H375</f>
        <v>0</v>
      </c>
      <c r="Q375" s="146">
        <v>0.12</v>
      </c>
      <c r="R375" s="146">
        <f>Q375*H375</f>
        <v>2.1120000000000001</v>
      </c>
      <c r="S375" s="146">
        <v>0</v>
      </c>
      <c r="T375" s="147">
        <f>S375*H375</f>
        <v>0</v>
      </c>
      <c r="AR375" s="148" t="s">
        <v>167</v>
      </c>
      <c r="AT375" s="148" t="s">
        <v>278</v>
      </c>
      <c r="AU375" s="148" t="s">
        <v>86</v>
      </c>
      <c r="AY375" s="17" t="s">
        <v>127</v>
      </c>
      <c r="BE375" s="149">
        <f>IF(N375="základní",J375,0)</f>
        <v>0</v>
      </c>
      <c r="BF375" s="149">
        <f>IF(N375="snížená",J375,0)</f>
        <v>0</v>
      </c>
      <c r="BG375" s="149">
        <f>IF(N375="zákl. přenesená",J375,0)</f>
        <v>0</v>
      </c>
      <c r="BH375" s="149">
        <f>IF(N375="sníž. přenesená",J375,0)</f>
        <v>0</v>
      </c>
      <c r="BI375" s="149">
        <f>IF(N375="nulová",J375,0)</f>
        <v>0</v>
      </c>
      <c r="BJ375" s="17" t="s">
        <v>84</v>
      </c>
      <c r="BK375" s="149">
        <f>ROUND(I375*H375,2)</f>
        <v>0</v>
      </c>
      <c r="BL375" s="17" t="s">
        <v>148</v>
      </c>
      <c r="BM375" s="148" t="s">
        <v>590</v>
      </c>
    </row>
    <row r="376" spans="2:65" s="12" customFormat="1" ht="11.25">
      <c r="B376" s="157"/>
      <c r="D376" s="150" t="s">
        <v>218</v>
      </c>
      <c r="E376" s="158" t="s">
        <v>1</v>
      </c>
      <c r="F376" s="159" t="s">
        <v>591</v>
      </c>
      <c r="H376" s="160">
        <v>17.600000000000001</v>
      </c>
      <c r="I376" s="161"/>
      <c r="L376" s="157"/>
      <c r="M376" s="162"/>
      <c r="T376" s="163"/>
      <c r="AT376" s="158" t="s">
        <v>218</v>
      </c>
      <c r="AU376" s="158" t="s">
        <v>86</v>
      </c>
      <c r="AV376" s="12" t="s">
        <v>86</v>
      </c>
      <c r="AW376" s="12" t="s">
        <v>32</v>
      </c>
      <c r="AX376" s="12" t="s">
        <v>84</v>
      </c>
      <c r="AY376" s="158" t="s">
        <v>127</v>
      </c>
    </row>
    <row r="377" spans="2:65" s="11" customFormat="1" ht="22.9" customHeight="1">
      <c r="B377" s="124"/>
      <c r="D377" s="125" t="s">
        <v>75</v>
      </c>
      <c r="E377" s="134" t="s">
        <v>156</v>
      </c>
      <c r="F377" s="134" t="s">
        <v>592</v>
      </c>
      <c r="I377" s="127"/>
      <c r="J377" s="135">
        <f>BK377</f>
        <v>0</v>
      </c>
      <c r="L377" s="124"/>
      <c r="M377" s="129"/>
      <c r="P377" s="130">
        <f>SUM(P378:P414)</f>
        <v>0</v>
      </c>
      <c r="R377" s="130">
        <f>SUM(R378:R414)</f>
        <v>28.476073150000001</v>
      </c>
      <c r="T377" s="131">
        <f>SUM(T378:T414)</f>
        <v>0</v>
      </c>
      <c r="AR377" s="125" t="s">
        <v>84</v>
      </c>
      <c r="AT377" s="132" t="s">
        <v>75</v>
      </c>
      <c r="AU377" s="132" t="s">
        <v>84</v>
      </c>
      <c r="AY377" s="125" t="s">
        <v>127</v>
      </c>
      <c r="BK377" s="133">
        <f>SUM(BK378:BK414)</f>
        <v>0</v>
      </c>
    </row>
    <row r="378" spans="2:65" s="1" customFormat="1" ht="33" customHeight="1">
      <c r="B378" s="136"/>
      <c r="C378" s="137" t="s">
        <v>593</v>
      </c>
      <c r="D378" s="137" t="s">
        <v>130</v>
      </c>
      <c r="E378" s="138" t="s">
        <v>594</v>
      </c>
      <c r="F378" s="139" t="s">
        <v>595</v>
      </c>
      <c r="G378" s="140" t="s">
        <v>222</v>
      </c>
      <c r="H378" s="141">
        <v>2.7</v>
      </c>
      <c r="I378" s="142"/>
      <c r="J378" s="143">
        <f>ROUND(I378*H378,2)</f>
        <v>0</v>
      </c>
      <c r="K378" s="139" t="s">
        <v>134</v>
      </c>
      <c r="L378" s="32"/>
      <c r="M378" s="144" t="s">
        <v>1</v>
      </c>
      <c r="N378" s="145" t="s">
        <v>41</v>
      </c>
      <c r="P378" s="146">
        <f>O378*H378</f>
        <v>0</v>
      </c>
      <c r="Q378" s="146">
        <v>2.5018699999999998</v>
      </c>
      <c r="R378" s="146">
        <f>Q378*H378</f>
        <v>6.7550489999999996</v>
      </c>
      <c r="S378" s="146">
        <v>0</v>
      </c>
      <c r="T378" s="147">
        <f>S378*H378</f>
        <v>0</v>
      </c>
      <c r="AR378" s="148" t="s">
        <v>148</v>
      </c>
      <c r="AT378" s="148" t="s">
        <v>130</v>
      </c>
      <c r="AU378" s="148" t="s">
        <v>86</v>
      </c>
      <c r="AY378" s="17" t="s">
        <v>127</v>
      </c>
      <c r="BE378" s="149">
        <f>IF(N378="základní",J378,0)</f>
        <v>0</v>
      </c>
      <c r="BF378" s="149">
        <f>IF(N378="snížená",J378,0)</f>
        <v>0</v>
      </c>
      <c r="BG378" s="149">
        <f>IF(N378="zákl. přenesená",J378,0)</f>
        <v>0</v>
      </c>
      <c r="BH378" s="149">
        <f>IF(N378="sníž. přenesená",J378,0)</f>
        <v>0</v>
      </c>
      <c r="BI378" s="149">
        <f>IF(N378="nulová",J378,0)</f>
        <v>0</v>
      </c>
      <c r="BJ378" s="17" t="s">
        <v>84</v>
      </c>
      <c r="BK378" s="149">
        <f>ROUND(I378*H378,2)</f>
        <v>0</v>
      </c>
      <c r="BL378" s="17" t="s">
        <v>148</v>
      </c>
      <c r="BM378" s="148" t="s">
        <v>596</v>
      </c>
    </row>
    <row r="379" spans="2:65" s="12" customFormat="1" ht="11.25">
      <c r="B379" s="157"/>
      <c r="D379" s="150" t="s">
        <v>218</v>
      </c>
      <c r="E379" s="158" t="s">
        <v>1</v>
      </c>
      <c r="F379" s="159" t="s">
        <v>597</v>
      </c>
      <c r="H379" s="160">
        <v>2.7</v>
      </c>
      <c r="I379" s="161"/>
      <c r="L379" s="157"/>
      <c r="M379" s="162"/>
      <c r="T379" s="163"/>
      <c r="AT379" s="158" t="s">
        <v>218</v>
      </c>
      <c r="AU379" s="158" t="s">
        <v>86</v>
      </c>
      <c r="AV379" s="12" t="s">
        <v>86</v>
      </c>
      <c r="AW379" s="12" t="s">
        <v>32</v>
      </c>
      <c r="AX379" s="12" t="s">
        <v>84</v>
      </c>
      <c r="AY379" s="158" t="s">
        <v>127</v>
      </c>
    </row>
    <row r="380" spans="2:65" s="1" customFormat="1" ht="24.2" customHeight="1">
      <c r="B380" s="136"/>
      <c r="C380" s="137" t="s">
        <v>598</v>
      </c>
      <c r="D380" s="137" t="s">
        <v>130</v>
      </c>
      <c r="E380" s="138" t="s">
        <v>599</v>
      </c>
      <c r="F380" s="139" t="s">
        <v>600</v>
      </c>
      <c r="G380" s="140" t="s">
        <v>222</v>
      </c>
      <c r="H380" s="141">
        <v>2.7</v>
      </c>
      <c r="I380" s="142"/>
      <c r="J380" s="143">
        <f>ROUND(I380*H380,2)</f>
        <v>0</v>
      </c>
      <c r="K380" s="139" t="s">
        <v>134</v>
      </c>
      <c r="L380" s="32"/>
      <c r="M380" s="144" t="s">
        <v>1</v>
      </c>
      <c r="N380" s="145" t="s">
        <v>41</v>
      </c>
      <c r="P380" s="146">
        <f>O380*H380</f>
        <v>0</v>
      </c>
      <c r="Q380" s="146">
        <v>0</v>
      </c>
      <c r="R380" s="146">
        <f>Q380*H380</f>
        <v>0</v>
      </c>
      <c r="S380" s="146">
        <v>0</v>
      </c>
      <c r="T380" s="147">
        <f>S380*H380</f>
        <v>0</v>
      </c>
      <c r="AR380" s="148" t="s">
        <v>148</v>
      </c>
      <c r="AT380" s="148" t="s">
        <v>130</v>
      </c>
      <c r="AU380" s="148" t="s">
        <v>86</v>
      </c>
      <c r="AY380" s="17" t="s">
        <v>127</v>
      </c>
      <c r="BE380" s="149">
        <f>IF(N380="základní",J380,0)</f>
        <v>0</v>
      </c>
      <c r="BF380" s="149">
        <f>IF(N380="snížená",J380,0)</f>
        <v>0</v>
      </c>
      <c r="BG380" s="149">
        <f>IF(N380="zákl. přenesená",J380,0)</f>
        <v>0</v>
      </c>
      <c r="BH380" s="149">
        <f>IF(N380="sníž. přenesená",J380,0)</f>
        <v>0</v>
      </c>
      <c r="BI380" s="149">
        <f>IF(N380="nulová",J380,0)</f>
        <v>0</v>
      </c>
      <c r="BJ380" s="17" t="s">
        <v>84</v>
      </c>
      <c r="BK380" s="149">
        <f>ROUND(I380*H380,2)</f>
        <v>0</v>
      </c>
      <c r="BL380" s="17" t="s">
        <v>148</v>
      </c>
      <c r="BM380" s="148" t="s">
        <v>601</v>
      </c>
    </row>
    <row r="381" spans="2:65" s="1" customFormat="1" ht="16.5" customHeight="1">
      <c r="B381" s="136"/>
      <c r="C381" s="137" t="s">
        <v>602</v>
      </c>
      <c r="D381" s="137" t="s">
        <v>130</v>
      </c>
      <c r="E381" s="138" t="s">
        <v>603</v>
      </c>
      <c r="F381" s="139" t="s">
        <v>604</v>
      </c>
      <c r="G381" s="140" t="s">
        <v>216</v>
      </c>
      <c r="H381" s="141">
        <v>11.4</v>
      </c>
      <c r="I381" s="142"/>
      <c r="J381" s="143">
        <f>ROUND(I381*H381,2)</f>
        <v>0</v>
      </c>
      <c r="K381" s="139" t="s">
        <v>134</v>
      </c>
      <c r="L381" s="32"/>
      <c r="M381" s="144" t="s">
        <v>1</v>
      </c>
      <c r="N381" s="145" t="s">
        <v>41</v>
      </c>
      <c r="P381" s="146">
        <f>O381*H381</f>
        <v>0</v>
      </c>
      <c r="Q381" s="146">
        <v>1.6070000000000001E-2</v>
      </c>
      <c r="R381" s="146">
        <f>Q381*H381</f>
        <v>0.18319800000000003</v>
      </c>
      <c r="S381" s="146">
        <v>0</v>
      </c>
      <c r="T381" s="147">
        <f>S381*H381</f>
        <v>0</v>
      </c>
      <c r="AR381" s="148" t="s">
        <v>148</v>
      </c>
      <c r="AT381" s="148" t="s">
        <v>130</v>
      </c>
      <c r="AU381" s="148" t="s">
        <v>86</v>
      </c>
      <c r="AY381" s="17" t="s">
        <v>127</v>
      </c>
      <c r="BE381" s="149">
        <f>IF(N381="základní",J381,0)</f>
        <v>0</v>
      </c>
      <c r="BF381" s="149">
        <f>IF(N381="snížená",J381,0)</f>
        <v>0</v>
      </c>
      <c r="BG381" s="149">
        <f>IF(N381="zákl. přenesená",J381,0)</f>
        <v>0</v>
      </c>
      <c r="BH381" s="149">
        <f>IF(N381="sníž. přenesená",J381,0)</f>
        <v>0</v>
      </c>
      <c r="BI381" s="149">
        <f>IF(N381="nulová",J381,0)</f>
        <v>0</v>
      </c>
      <c r="BJ381" s="17" t="s">
        <v>84</v>
      </c>
      <c r="BK381" s="149">
        <f>ROUND(I381*H381,2)</f>
        <v>0</v>
      </c>
      <c r="BL381" s="17" t="s">
        <v>148</v>
      </c>
      <c r="BM381" s="148" t="s">
        <v>605</v>
      </c>
    </row>
    <row r="382" spans="2:65" s="12" customFormat="1" ht="11.25">
      <c r="B382" s="157"/>
      <c r="D382" s="150" t="s">
        <v>218</v>
      </c>
      <c r="E382" s="158" t="s">
        <v>1</v>
      </c>
      <c r="F382" s="159" t="s">
        <v>606</v>
      </c>
      <c r="H382" s="160">
        <v>11.4</v>
      </c>
      <c r="I382" s="161"/>
      <c r="L382" s="157"/>
      <c r="M382" s="162"/>
      <c r="T382" s="163"/>
      <c r="AT382" s="158" t="s">
        <v>218</v>
      </c>
      <c r="AU382" s="158" t="s">
        <v>86</v>
      </c>
      <c r="AV382" s="12" t="s">
        <v>86</v>
      </c>
      <c r="AW382" s="12" t="s">
        <v>32</v>
      </c>
      <c r="AX382" s="12" t="s">
        <v>84</v>
      </c>
      <c r="AY382" s="158" t="s">
        <v>127</v>
      </c>
    </row>
    <row r="383" spans="2:65" s="1" customFormat="1" ht="16.5" customHeight="1">
      <c r="B383" s="136"/>
      <c r="C383" s="137" t="s">
        <v>607</v>
      </c>
      <c r="D383" s="137" t="s">
        <v>130</v>
      </c>
      <c r="E383" s="138" t="s">
        <v>608</v>
      </c>
      <c r="F383" s="139" t="s">
        <v>609</v>
      </c>
      <c r="G383" s="140" t="s">
        <v>216</v>
      </c>
      <c r="H383" s="141">
        <v>11.4</v>
      </c>
      <c r="I383" s="142"/>
      <c r="J383" s="143">
        <f>ROUND(I383*H383,2)</f>
        <v>0</v>
      </c>
      <c r="K383" s="139" t="s">
        <v>134</v>
      </c>
      <c r="L383" s="32"/>
      <c r="M383" s="144" t="s">
        <v>1</v>
      </c>
      <c r="N383" s="145" t="s">
        <v>41</v>
      </c>
      <c r="P383" s="146">
        <f>O383*H383</f>
        <v>0</v>
      </c>
      <c r="Q383" s="146">
        <v>0</v>
      </c>
      <c r="R383" s="146">
        <f>Q383*H383</f>
        <v>0</v>
      </c>
      <c r="S383" s="146">
        <v>0</v>
      </c>
      <c r="T383" s="147">
        <f>S383*H383</f>
        <v>0</v>
      </c>
      <c r="AR383" s="148" t="s">
        <v>148</v>
      </c>
      <c r="AT383" s="148" t="s">
        <v>130</v>
      </c>
      <c r="AU383" s="148" t="s">
        <v>86</v>
      </c>
      <c r="AY383" s="17" t="s">
        <v>127</v>
      </c>
      <c r="BE383" s="149">
        <f>IF(N383="základní",J383,0)</f>
        <v>0</v>
      </c>
      <c r="BF383" s="149">
        <f>IF(N383="snížená",J383,0)</f>
        <v>0</v>
      </c>
      <c r="BG383" s="149">
        <f>IF(N383="zákl. přenesená",J383,0)</f>
        <v>0</v>
      </c>
      <c r="BH383" s="149">
        <f>IF(N383="sníž. přenesená",J383,0)</f>
        <v>0</v>
      </c>
      <c r="BI383" s="149">
        <f>IF(N383="nulová",J383,0)</f>
        <v>0</v>
      </c>
      <c r="BJ383" s="17" t="s">
        <v>84</v>
      </c>
      <c r="BK383" s="149">
        <f>ROUND(I383*H383,2)</f>
        <v>0</v>
      </c>
      <c r="BL383" s="17" t="s">
        <v>148</v>
      </c>
      <c r="BM383" s="148" t="s">
        <v>610</v>
      </c>
    </row>
    <row r="384" spans="2:65" s="1" customFormat="1" ht="33" customHeight="1">
      <c r="B384" s="136"/>
      <c r="C384" s="137" t="s">
        <v>611</v>
      </c>
      <c r="D384" s="137" t="s">
        <v>130</v>
      </c>
      <c r="E384" s="138" t="s">
        <v>594</v>
      </c>
      <c r="F384" s="139" t="s">
        <v>595</v>
      </c>
      <c r="G384" s="140" t="s">
        <v>222</v>
      </c>
      <c r="H384" s="141">
        <v>6.4320000000000004</v>
      </c>
      <c r="I384" s="142"/>
      <c r="J384" s="143">
        <f>ROUND(I384*H384,2)</f>
        <v>0</v>
      </c>
      <c r="K384" s="139" t="s">
        <v>134</v>
      </c>
      <c r="L384" s="32"/>
      <c r="M384" s="144" t="s">
        <v>1</v>
      </c>
      <c r="N384" s="145" t="s">
        <v>41</v>
      </c>
      <c r="P384" s="146">
        <f>O384*H384</f>
        <v>0</v>
      </c>
      <c r="Q384" s="146">
        <v>2.5018699999999998</v>
      </c>
      <c r="R384" s="146">
        <f>Q384*H384</f>
        <v>16.09202784</v>
      </c>
      <c r="S384" s="146">
        <v>0</v>
      </c>
      <c r="T384" s="147">
        <f>S384*H384</f>
        <v>0</v>
      </c>
      <c r="AR384" s="148" t="s">
        <v>148</v>
      </c>
      <c r="AT384" s="148" t="s">
        <v>130</v>
      </c>
      <c r="AU384" s="148" t="s">
        <v>86</v>
      </c>
      <c r="AY384" s="17" t="s">
        <v>127</v>
      </c>
      <c r="BE384" s="149">
        <f>IF(N384="základní",J384,0)</f>
        <v>0</v>
      </c>
      <c r="BF384" s="149">
        <f>IF(N384="snížená",J384,0)</f>
        <v>0</v>
      </c>
      <c r="BG384" s="149">
        <f>IF(N384="zákl. přenesená",J384,0)</f>
        <v>0</v>
      </c>
      <c r="BH384" s="149">
        <f>IF(N384="sníž. přenesená",J384,0)</f>
        <v>0</v>
      </c>
      <c r="BI384" s="149">
        <f>IF(N384="nulová",J384,0)</f>
        <v>0</v>
      </c>
      <c r="BJ384" s="17" t="s">
        <v>84</v>
      </c>
      <c r="BK384" s="149">
        <f>ROUND(I384*H384,2)</f>
        <v>0</v>
      </c>
      <c r="BL384" s="17" t="s">
        <v>148</v>
      </c>
      <c r="BM384" s="148" t="s">
        <v>612</v>
      </c>
    </row>
    <row r="385" spans="2:65" s="12" customFormat="1" ht="11.25">
      <c r="B385" s="157"/>
      <c r="D385" s="150" t="s">
        <v>218</v>
      </c>
      <c r="E385" s="158" t="s">
        <v>1</v>
      </c>
      <c r="F385" s="159" t="s">
        <v>613</v>
      </c>
      <c r="H385" s="160">
        <v>0.72599999999999998</v>
      </c>
      <c r="I385" s="161"/>
      <c r="L385" s="157"/>
      <c r="M385" s="162"/>
      <c r="T385" s="163"/>
      <c r="AT385" s="158" t="s">
        <v>218</v>
      </c>
      <c r="AU385" s="158" t="s">
        <v>86</v>
      </c>
      <c r="AV385" s="12" t="s">
        <v>86</v>
      </c>
      <c r="AW385" s="12" t="s">
        <v>32</v>
      </c>
      <c r="AX385" s="12" t="s">
        <v>76</v>
      </c>
      <c r="AY385" s="158" t="s">
        <v>127</v>
      </c>
    </row>
    <row r="386" spans="2:65" s="12" customFormat="1" ht="11.25">
      <c r="B386" s="157"/>
      <c r="D386" s="150" t="s">
        <v>218</v>
      </c>
      <c r="E386" s="158" t="s">
        <v>1</v>
      </c>
      <c r="F386" s="159" t="s">
        <v>614</v>
      </c>
      <c r="H386" s="160">
        <v>1.218</v>
      </c>
      <c r="I386" s="161"/>
      <c r="L386" s="157"/>
      <c r="M386" s="162"/>
      <c r="T386" s="163"/>
      <c r="AT386" s="158" t="s">
        <v>218</v>
      </c>
      <c r="AU386" s="158" t="s">
        <v>86</v>
      </c>
      <c r="AV386" s="12" t="s">
        <v>86</v>
      </c>
      <c r="AW386" s="12" t="s">
        <v>32</v>
      </c>
      <c r="AX386" s="12" t="s">
        <v>76</v>
      </c>
      <c r="AY386" s="158" t="s">
        <v>127</v>
      </c>
    </row>
    <row r="387" spans="2:65" s="12" customFormat="1" ht="11.25">
      <c r="B387" s="157"/>
      <c r="D387" s="150" t="s">
        <v>218</v>
      </c>
      <c r="E387" s="158" t="s">
        <v>1</v>
      </c>
      <c r="F387" s="159" t="s">
        <v>615</v>
      </c>
      <c r="H387" s="160">
        <v>3.09</v>
      </c>
      <c r="I387" s="161"/>
      <c r="L387" s="157"/>
      <c r="M387" s="162"/>
      <c r="T387" s="163"/>
      <c r="AT387" s="158" t="s">
        <v>218</v>
      </c>
      <c r="AU387" s="158" t="s">
        <v>86</v>
      </c>
      <c r="AV387" s="12" t="s">
        <v>86</v>
      </c>
      <c r="AW387" s="12" t="s">
        <v>32</v>
      </c>
      <c r="AX387" s="12" t="s">
        <v>76</v>
      </c>
      <c r="AY387" s="158" t="s">
        <v>127</v>
      </c>
    </row>
    <row r="388" spans="2:65" s="12" customFormat="1" ht="11.25">
      <c r="B388" s="157"/>
      <c r="D388" s="150" t="s">
        <v>218</v>
      </c>
      <c r="E388" s="158" t="s">
        <v>1</v>
      </c>
      <c r="F388" s="159" t="s">
        <v>616</v>
      </c>
      <c r="H388" s="160">
        <v>1.3979999999999999</v>
      </c>
      <c r="I388" s="161"/>
      <c r="L388" s="157"/>
      <c r="M388" s="162"/>
      <c r="T388" s="163"/>
      <c r="AT388" s="158" t="s">
        <v>218</v>
      </c>
      <c r="AU388" s="158" t="s">
        <v>86</v>
      </c>
      <c r="AV388" s="12" t="s">
        <v>86</v>
      </c>
      <c r="AW388" s="12" t="s">
        <v>32</v>
      </c>
      <c r="AX388" s="12" t="s">
        <v>76</v>
      </c>
      <c r="AY388" s="158" t="s">
        <v>127</v>
      </c>
    </row>
    <row r="389" spans="2:65" s="13" customFormat="1" ht="11.25">
      <c r="B389" s="164"/>
      <c r="D389" s="150" t="s">
        <v>218</v>
      </c>
      <c r="E389" s="165" t="s">
        <v>1</v>
      </c>
      <c r="F389" s="166" t="s">
        <v>226</v>
      </c>
      <c r="H389" s="167">
        <v>6.4320000000000004</v>
      </c>
      <c r="I389" s="168"/>
      <c r="L389" s="164"/>
      <c r="M389" s="169"/>
      <c r="T389" s="170"/>
      <c r="AT389" s="165" t="s">
        <v>218</v>
      </c>
      <c r="AU389" s="165" t="s">
        <v>86</v>
      </c>
      <c r="AV389" s="13" t="s">
        <v>148</v>
      </c>
      <c r="AW389" s="13" t="s">
        <v>32</v>
      </c>
      <c r="AX389" s="13" t="s">
        <v>84</v>
      </c>
      <c r="AY389" s="165" t="s">
        <v>127</v>
      </c>
    </row>
    <row r="390" spans="2:65" s="1" customFormat="1" ht="24.2" customHeight="1">
      <c r="B390" s="136"/>
      <c r="C390" s="137" t="s">
        <v>617</v>
      </c>
      <c r="D390" s="137" t="s">
        <v>130</v>
      </c>
      <c r="E390" s="138" t="s">
        <v>618</v>
      </c>
      <c r="F390" s="139" t="s">
        <v>619</v>
      </c>
      <c r="G390" s="140" t="s">
        <v>222</v>
      </c>
      <c r="H390" s="141">
        <v>6.4320000000000004</v>
      </c>
      <c r="I390" s="142"/>
      <c r="J390" s="143">
        <f>ROUND(I390*H390,2)</f>
        <v>0</v>
      </c>
      <c r="K390" s="139" t="s">
        <v>134</v>
      </c>
      <c r="L390" s="32"/>
      <c r="M390" s="144" t="s">
        <v>1</v>
      </c>
      <c r="N390" s="145" t="s">
        <v>41</v>
      </c>
      <c r="P390" s="146">
        <f>O390*H390</f>
        <v>0</v>
      </c>
      <c r="Q390" s="146">
        <v>0.04</v>
      </c>
      <c r="R390" s="146">
        <f>Q390*H390</f>
        <v>0.25728000000000001</v>
      </c>
      <c r="S390" s="146">
        <v>0</v>
      </c>
      <c r="T390" s="147">
        <f>S390*H390</f>
        <v>0</v>
      </c>
      <c r="AR390" s="148" t="s">
        <v>148</v>
      </c>
      <c r="AT390" s="148" t="s">
        <v>130</v>
      </c>
      <c r="AU390" s="148" t="s">
        <v>86</v>
      </c>
      <c r="AY390" s="17" t="s">
        <v>127</v>
      </c>
      <c r="BE390" s="149">
        <f>IF(N390="základní",J390,0)</f>
        <v>0</v>
      </c>
      <c r="BF390" s="149">
        <f>IF(N390="snížená",J390,0)</f>
        <v>0</v>
      </c>
      <c r="BG390" s="149">
        <f>IF(N390="zákl. přenesená",J390,0)</f>
        <v>0</v>
      </c>
      <c r="BH390" s="149">
        <f>IF(N390="sníž. přenesená",J390,0)</f>
        <v>0</v>
      </c>
      <c r="BI390" s="149">
        <f>IF(N390="nulová",J390,0)</f>
        <v>0</v>
      </c>
      <c r="BJ390" s="17" t="s">
        <v>84</v>
      </c>
      <c r="BK390" s="149">
        <f>ROUND(I390*H390,2)</f>
        <v>0</v>
      </c>
      <c r="BL390" s="17" t="s">
        <v>148</v>
      </c>
      <c r="BM390" s="148" t="s">
        <v>620</v>
      </c>
    </row>
    <row r="391" spans="2:65" s="1" customFormat="1" ht="33" customHeight="1">
      <c r="B391" s="136"/>
      <c r="C391" s="137" t="s">
        <v>621</v>
      </c>
      <c r="D391" s="137" t="s">
        <v>130</v>
      </c>
      <c r="E391" s="138" t="s">
        <v>622</v>
      </c>
      <c r="F391" s="139" t="s">
        <v>623</v>
      </c>
      <c r="G391" s="140" t="s">
        <v>222</v>
      </c>
      <c r="H391" s="141">
        <v>6.4320000000000004</v>
      </c>
      <c r="I391" s="142"/>
      <c r="J391" s="143">
        <f>ROUND(I391*H391,2)</f>
        <v>0</v>
      </c>
      <c r="K391" s="139" t="s">
        <v>134</v>
      </c>
      <c r="L391" s="32"/>
      <c r="M391" s="144" t="s">
        <v>1</v>
      </c>
      <c r="N391" s="145" t="s">
        <v>41</v>
      </c>
      <c r="P391" s="146">
        <f>O391*H391</f>
        <v>0</v>
      </c>
      <c r="Q391" s="146">
        <v>0</v>
      </c>
      <c r="R391" s="146">
        <f>Q391*H391</f>
        <v>0</v>
      </c>
      <c r="S391" s="146">
        <v>0</v>
      </c>
      <c r="T391" s="147">
        <f>S391*H391</f>
        <v>0</v>
      </c>
      <c r="AR391" s="148" t="s">
        <v>148</v>
      </c>
      <c r="AT391" s="148" t="s">
        <v>130</v>
      </c>
      <c r="AU391" s="148" t="s">
        <v>86</v>
      </c>
      <c r="AY391" s="17" t="s">
        <v>127</v>
      </c>
      <c r="BE391" s="149">
        <f>IF(N391="základní",J391,0)</f>
        <v>0</v>
      </c>
      <c r="BF391" s="149">
        <f>IF(N391="snížená",J391,0)</f>
        <v>0</v>
      </c>
      <c r="BG391" s="149">
        <f>IF(N391="zákl. přenesená",J391,0)</f>
        <v>0</v>
      </c>
      <c r="BH391" s="149">
        <f>IF(N391="sníž. přenesená",J391,0)</f>
        <v>0</v>
      </c>
      <c r="BI391" s="149">
        <f>IF(N391="nulová",J391,0)</f>
        <v>0</v>
      </c>
      <c r="BJ391" s="17" t="s">
        <v>84</v>
      </c>
      <c r="BK391" s="149">
        <f>ROUND(I391*H391,2)</f>
        <v>0</v>
      </c>
      <c r="BL391" s="17" t="s">
        <v>148</v>
      </c>
      <c r="BM391" s="148" t="s">
        <v>624</v>
      </c>
    </row>
    <row r="392" spans="2:65" s="1" customFormat="1" ht="33" customHeight="1">
      <c r="B392" s="136"/>
      <c r="C392" s="137" t="s">
        <v>625</v>
      </c>
      <c r="D392" s="137" t="s">
        <v>130</v>
      </c>
      <c r="E392" s="138" t="s">
        <v>626</v>
      </c>
      <c r="F392" s="139" t="s">
        <v>627</v>
      </c>
      <c r="G392" s="140" t="s">
        <v>222</v>
      </c>
      <c r="H392" s="141">
        <v>0.60799999999999998</v>
      </c>
      <c r="I392" s="142"/>
      <c r="J392" s="143">
        <f>ROUND(I392*H392,2)</f>
        <v>0</v>
      </c>
      <c r="K392" s="139" t="s">
        <v>134</v>
      </c>
      <c r="L392" s="32"/>
      <c r="M392" s="144" t="s">
        <v>1</v>
      </c>
      <c r="N392" s="145" t="s">
        <v>41</v>
      </c>
      <c r="P392" s="146">
        <f>O392*H392</f>
        <v>0</v>
      </c>
      <c r="Q392" s="146">
        <v>2.5018699999999998</v>
      </c>
      <c r="R392" s="146">
        <f>Q392*H392</f>
        <v>1.5211369599999998</v>
      </c>
      <c r="S392" s="146">
        <v>0</v>
      </c>
      <c r="T392" s="147">
        <f>S392*H392</f>
        <v>0</v>
      </c>
      <c r="AR392" s="148" t="s">
        <v>148</v>
      </c>
      <c r="AT392" s="148" t="s">
        <v>130</v>
      </c>
      <c r="AU392" s="148" t="s">
        <v>86</v>
      </c>
      <c r="AY392" s="17" t="s">
        <v>127</v>
      </c>
      <c r="BE392" s="149">
        <f>IF(N392="základní",J392,0)</f>
        <v>0</v>
      </c>
      <c r="BF392" s="149">
        <f>IF(N392="snížená",J392,0)</f>
        <v>0</v>
      </c>
      <c r="BG392" s="149">
        <f>IF(N392="zákl. přenesená",J392,0)</f>
        <v>0</v>
      </c>
      <c r="BH392" s="149">
        <f>IF(N392="sníž. přenesená",J392,0)</f>
        <v>0</v>
      </c>
      <c r="BI392" s="149">
        <f>IF(N392="nulová",J392,0)</f>
        <v>0</v>
      </c>
      <c r="BJ392" s="17" t="s">
        <v>84</v>
      </c>
      <c r="BK392" s="149">
        <f>ROUND(I392*H392,2)</f>
        <v>0</v>
      </c>
      <c r="BL392" s="17" t="s">
        <v>148</v>
      </c>
      <c r="BM392" s="148" t="s">
        <v>628</v>
      </c>
    </row>
    <row r="393" spans="2:65" s="15" customFormat="1" ht="11.25">
      <c r="B393" s="188"/>
      <c r="D393" s="150" t="s">
        <v>218</v>
      </c>
      <c r="E393" s="189" t="s">
        <v>1</v>
      </c>
      <c r="F393" s="190" t="s">
        <v>629</v>
      </c>
      <c r="H393" s="189" t="s">
        <v>1</v>
      </c>
      <c r="I393" s="191"/>
      <c r="L393" s="188"/>
      <c r="M393" s="192"/>
      <c r="T393" s="193"/>
      <c r="AT393" s="189" t="s">
        <v>218</v>
      </c>
      <c r="AU393" s="189" t="s">
        <v>86</v>
      </c>
      <c r="AV393" s="15" t="s">
        <v>84</v>
      </c>
      <c r="AW393" s="15" t="s">
        <v>32</v>
      </c>
      <c r="AX393" s="15" t="s">
        <v>76</v>
      </c>
      <c r="AY393" s="189" t="s">
        <v>127</v>
      </c>
    </row>
    <row r="394" spans="2:65" s="12" customFormat="1" ht="11.25">
      <c r="B394" s="157"/>
      <c r="D394" s="150" t="s">
        <v>218</v>
      </c>
      <c r="E394" s="158" t="s">
        <v>1</v>
      </c>
      <c r="F394" s="159" t="s">
        <v>630</v>
      </c>
      <c r="H394" s="160">
        <v>0.34399999999999997</v>
      </c>
      <c r="I394" s="161"/>
      <c r="L394" s="157"/>
      <c r="M394" s="162"/>
      <c r="T394" s="163"/>
      <c r="AT394" s="158" t="s">
        <v>218</v>
      </c>
      <c r="AU394" s="158" t="s">
        <v>86</v>
      </c>
      <c r="AV394" s="12" t="s">
        <v>86</v>
      </c>
      <c r="AW394" s="12" t="s">
        <v>32</v>
      </c>
      <c r="AX394" s="12" t="s">
        <v>76</v>
      </c>
      <c r="AY394" s="158" t="s">
        <v>127</v>
      </c>
    </row>
    <row r="395" spans="2:65" s="12" customFormat="1" ht="11.25">
      <c r="B395" s="157"/>
      <c r="D395" s="150" t="s">
        <v>218</v>
      </c>
      <c r="E395" s="158" t="s">
        <v>1</v>
      </c>
      <c r="F395" s="159" t="s">
        <v>631</v>
      </c>
      <c r="H395" s="160">
        <v>0.26400000000000001</v>
      </c>
      <c r="I395" s="161"/>
      <c r="L395" s="157"/>
      <c r="M395" s="162"/>
      <c r="T395" s="163"/>
      <c r="AT395" s="158" t="s">
        <v>218</v>
      </c>
      <c r="AU395" s="158" t="s">
        <v>86</v>
      </c>
      <c r="AV395" s="12" t="s">
        <v>86</v>
      </c>
      <c r="AW395" s="12" t="s">
        <v>32</v>
      </c>
      <c r="AX395" s="12" t="s">
        <v>76</v>
      </c>
      <c r="AY395" s="158" t="s">
        <v>127</v>
      </c>
    </row>
    <row r="396" spans="2:65" s="13" customFormat="1" ht="11.25">
      <c r="B396" s="164"/>
      <c r="D396" s="150" t="s">
        <v>218</v>
      </c>
      <c r="E396" s="165" t="s">
        <v>1</v>
      </c>
      <c r="F396" s="166" t="s">
        <v>226</v>
      </c>
      <c r="H396" s="167">
        <v>0.60799999999999998</v>
      </c>
      <c r="I396" s="168"/>
      <c r="L396" s="164"/>
      <c r="M396" s="169"/>
      <c r="T396" s="170"/>
      <c r="AT396" s="165" t="s">
        <v>218</v>
      </c>
      <c r="AU396" s="165" t="s">
        <v>86</v>
      </c>
      <c r="AV396" s="13" t="s">
        <v>148</v>
      </c>
      <c r="AW396" s="13" t="s">
        <v>32</v>
      </c>
      <c r="AX396" s="13" t="s">
        <v>84</v>
      </c>
      <c r="AY396" s="165" t="s">
        <v>127</v>
      </c>
    </row>
    <row r="397" spans="2:65" s="1" customFormat="1" ht="24.2" customHeight="1">
      <c r="B397" s="136"/>
      <c r="C397" s="137" t="s">
        <v>632</v>
      </c>
      <c r="D397" s="137" t="s">
        <v>130</v>
      </c>
      <c r="E397" s="138" t="s">
        <v>599</v>
      </c>
      <c r="F397" s="139" t="s">
        <v>600</v>
      </c>
      <c r="G397" s="140" t="s">
        <v>222</v>
      </c>
      <c r="H397" s="141">
        <v>0.60799999999999998</v>
      </c>
      <c r="I397" s="142"/>
      <c r="J397" s="143">
        <f>ROUND(I397*H397,2)</f>
        <v>0</v>
      </c>
      <c r="K397" s="139" t="s">
        <v>134</v>
      </c>
      <c r="L397" s="32"/>
      <c r="M397" s="144" t="s">
        <v>1</v>
      </c>
      <c r="N397" s="145" t="s">
        <v>41</v>
      </c>
      <c r="P397" s="146">
        <f>O397*H397</f>
        <v>0</v>
      </c>
      <c r="Q397" s="146">
        <v>0</v>
      </c>
      <c r="R397" s="146">
        <f>Q397*H397</f>
        <v>0</v>
      </c>
      <c r="S397" s="146">
        <v>0</v>
      </c>
      <c r="T397" s="147">
        <f>S397*H397</f>
        <v>0</v>
      </c>
      <c r="AR397" s="148" t="s">
        <v>148</v>
      </c>
      <c r="AT397" s="148" t="s">
        <v>130</v>
      </c>
      <c r="AU397" s="148" t="s">
        <v>86</v>
      </c>
      <c r="AY397" s="17" t="s">
        <v>127</v>
      </c>
      <c r="BE397" s="149">
        <f>IF(N397="základní",J397,0)</f>
        <v>0</v>
      </c>
      <c r="BF397" s="149">
        <f>IF(N397="snížená",J397,0)</f>
        <v>0</v>
      </c>
      <c r="BG397" s="149">
        <f>IF(N397="zákl. přenesená",J397,0)</f>
        <v>0</v>
      </c>
      <c r="BH397" s="149">
        <f>IF(N397="sníž. přenesená",J397,0)</f>
        <v>0</v>
      </c>
      <c r="BI397" s="149">
        <f>IF(N397="nulová",J397,0)</f>
        <v>0</v>
      </c>
      <c r="BJ397" s="17" t="s">
        <v>84</v>
      </c>
      <c r="BK397" s="149">
        <f>ROUND(I397*H397,2)</f>
        <v>0</v>
      </c>
      <c r="BL397" s="17" t="s">
        <v>148</v>
      </c>
      <c r="BM397" s="148" t="s">
        <v>633</v>
      </c>
    </row>
    <row r="398" spans="2:65" s="1" customFormat="1" ht="16.5" customHeight="1">
      <c r="B398" s="136"/>
      <c r="C398" s="137" t="s">
        <v>634</v>
      </c>
      <c r="D398" s="137" t="s">
        <v>130</v>
      </c>
      <c r="E398" s="138" t="s">
        <v>635</v>
      </c>
      <c r="F398" s="139" t="s">
        <v>636</v>
      </c>
      <c r="G398" s="140" t="s">
        <v>265</v>
      </c>
      <c r="H398" s="141">
        <v>0.255</v>
      </c>
      <c r="I398" s="142"/>
      <c r="J398" s="143">
        <f>ROUND(I398*H398,2)</f>
        <v>0</v>
      </c>
      <c r="K398" s="139" t="s">
        <v>134</v>
      </c>
      <c r="L398" s="32"/>
      <c r="M398" s="144" t="s">
        <v>1</v>
      </c>
      <c r="N398" s="145" t="s">
        <v>41</v>
      </c>
      <c r="P398" s="146">
        <f>O398*H398</f>
        <v>0</v>
      </c>
      <c r="Q398" s="146">
        <v>1.06277</v>
      </c>
      <c r="R398" s="146">
        <f>Q398*H398</f>
        <v>0.27100635000000001</v>
      </c>
      <c r="S398" s="146">
        <v>0</v>
      </c>
      <c r="T398" s="147">
        <f>S398*H398</f>
        <v>0</v>
      </c>
      <c r="AR398" s="148" t="s">
        <v>148</v>
      </c>
      <c r="AT398" s="148" t="s">
        <v>130</v>
      </c>
      <c r="AU398" s="148" t="s">
        <v>86</v>
      </c>
      <c r="AY398" s="17" t="s">
        <v>127</v>
      </c>
      <c r="BE398" s="149">
        <f>IF(N398="základní",J398,0)</f>
        <v>0</v>
      </c>
      <c r="BF398" s="149">
        <f>IF(N398="snížená",J398,0)</f>
        <v>0</v>
      </c>
      <c r="BG398" s="149">
        <f>IF(N398="zákl. přenesená",J398,0)</f>
        <v>0</v>
      </c>
      <c r="BH398" s="149">
        <f>IF(N398="sníž. přenesená",J398,0)</f>
        <v>0</v>
      </c>
      <c r="BI398" s="149">
        <f>IF(N398="nulová",J398,0)</f>
        <v>0</v>
      </c>
      <c r="BJ398" s="17" t="s">
        <v>84</v>
      </c>
      <c r="BK398" s="149">
        <f>ROUND(I398*H398,2)</f>
        <v>0</v>
      </c>
      <c r="BL398" s="17" t="s">
        <v>148</v>
      </c>
      <c r="BM398" s="148" t="s">
        <v>637</v>
      </c>
    </row>
    <row r="399" spans="2:65" s="12" customFormat="1" ht="11.25">
      <c r="B399" s="157"/>
      <c r="D399" s="150" t="s">
        <v>218</v>
      </c>
      <c r="E399" s="158" t="s">
        <v>1</v>
      </c>
      <c r="F399" s="159" t="s">
        <v>638</v>
      </c>
      <c r="H399" s="160">
        <v>0.255</v>
      </c>
      <c r="I399" s="161"/>
      <c r="L399" s="157"/>
      <c r="M399" s="162"/>
      <c r="T399" s="163"/>
      <c r="AT399" s="158" t="s">
        <v>218</v>
      </c>
      <c r="AU399" s="158" t="s">
        <v>86</v>
      </c>
      <c r="AV399" s="12" t="s">
        <v>86</v>
      </c>
      <c r="AW399" s="12" t="s">
        <v>32</v>
      </c>
      <c r="AX399" s="12" t="s">
        <v>84</v>
      </c>
      <c r="AY399" s="158" t="s">
        <v>127</v>
      </c>
    </row>
    <row r="400" spans="2:65" s="1" customFormat="1" ht="33" customHeight="1">
      <c r="B400" s="136"/>
      <c r="C400" s="137" t="s">
        <v>639</v>
      </c>
      <c r="D400" s="137" t="s">
        <v>130</v>
      </c>
      <c r="E400" s="138" t="s">
        <v>640</v>
      </c>
      <c r="F400" s="139" t="s">
        <v>641</v>
      </c>
      <c r="G400" s="140" t="s">
        <v>314</v>
      </c>
      <c r="H400" s="141">
        <v>120</v>
      </c>
      <c r="I400" s="142"/>
      <c r="J400" s="143">
        <f>ROUND(I400*H400,2)</f>
        <v>0</v>
      </c>
      <c r="K400" s="139" t="s">
        <v>134</v>
      </c>
      <c r="L400" s="32"/>
      <c r="M400" s="144" t="s">
        <v>1</v>
      </c>
      <c r="N400" s="145" t="s">
        <v>41</v>
      </c>
      <c r="P400" s="146">
        <f>O400*H400</f>
        <v>0</v>
      </c>
      <c r="Q400" s="146">
        <v>2.0000000000000002E-5</v>
      </c>
      <c r="R400" s="146">
        <f>Q400*H400</f>
        <v>2.4000000000000002E-3</v>
      </c>
      <c r="S400" s="146">
        <v>0</v>
      </c>
      <c r="T400" s="147">
        <f>S400*H400</f>
        <v>0</v>
      </c>
      <c r="AR400" s="148" t="s">
        <v>148</v>
      </c>
      <c r="AT400" s="148" t="s">
        <v>130</v>
      </c>
      <c r="AU400" s="148" t="s">
        <v>86</v>
      </c>
      <c r="AY400" s="17" t="s">
        <v>127</v>
      </c>
      <c r="BE400" s="149">
        <f>IF(N400="základní",J400,0)</f>
        <v>0</v>
      </c>
      <c r="BF400" s="149">
        <f>IF(N400="snížená",J400,0)</f>
        <v>0</v>
      </c>
      <c r="BG400" s="149">
        <f>IF(N400="zákl. přenesená",J400,0)</f>
        <v>0</v>
      </c>
      <c r="BH400" s="149">
        <f>IF(N400="sníž. přenesená",J400,0)</f>
        <v>0</v>
      </c>
      <c r="BI400" s="149">
        <f>IF(N400="nulová",J400,0)</f>
        <v>0</v>
      </c>
      <c r="BJ400" s="17" t="s">
        <v>84</v>
      </c>
      <c r="BK400" s="149">
        <f>ROUND(I400*H400,2)</f>
        <v>0</v>
      </c>
      <c r="BL400" s="17" t="s">
        <v>148</v>
      </c>
      <c r="BM400" s="148" t="s">
        <v>642</v>
      </c>
    </row>
    <row r="401" spans="2:65" s="1" customFormat="1" ht="21.75" customHeight="1">
      <c r="B401" s="136"/>
      <c r="C401" s="137" t="s">
        <v>643</v>
      </c>
      <c r="D401" s="137" t="s">
        <v>130</v>
      </c>
      <c r="E401" s="138" t="s">
        <v>644</v>
      </c>
      <c r="F401" s="139" t="s">
        <v>645</v>
      </c>
      <c r="G401" s="140" t="s">
        <v>216</v>
      </c>
      <c r="H401" s="141">
        <v>5.25</v>
      </c>
      <c r="I401" s="142"/>
      <c r="J401" s="143">
        <f>ROUND(I401*H401,2)</f>
        <v>0</v>
      </c>
      <c r="K401" s="139" t="s">
        <v>134</v>
      </c>
      <c r="L401" s="32"/>
      <c r="M401" s="144" t="s">
        <v>1</v>
      </c>
      <c r="N401" s="145" t="s">
        <v>41</v>
      </c>
      <c r="P401" s="146">
        <f>O401*H401</f>
        <v>0</v>
      </c>
      <c r="Q401" s="146">
        <v>0.27560000000000001</v>
      </c>
      <c r="R401" s="146">
        <f>Q401*H401</f>
        <v>1.4469000000000001</v>
      </c>
      <c r="S401" s="146">
        <v>0</v>
      </c>
      <c r="T401" s="147">
        <f>S401*H401</f>
        <v>0</v>
      </c>
      <c r="AR401" s="148" t="s">
        <v>148</v>
      </c>
      <c r="AT401" s="148" t="s">
        <v>130</v>
      </c>
      <c r="AU401" s="148" t="s">
        <v>86</v>
      </c>
      <c r="AY401" s="17" t="s">
        <v>127</v>
      </c>
      <c r="BE401" s="149">
        <f>IF(N401="základní",J401,0)</f>
        <v>0</v>
      </c>
      <c r="BF401" s="149">
        <f>IF(N401="snížená",J401,0)</f>
        <v>0</v>
      </c>
      <c r="BG401" s="149">
        <f>IF(N401="zákl. přenesená",J401,0)</f>
        <v>0</v>
      </c>
      <c r="BH401" s="149">
        <f>IF(N401="sníž. přenesená",J401,0)</f>
        <v>0</v>
      </c>
      <c r="BI401" s="149">
        <f>IF(N401="nulová",J401,0)</f>
        <v>0</v>
      </c>
      <c r="BJ401" s="17" t="s">
        <v>84</v>
      </c>
      <c r="BK401" s="149">
        <f>ROUND(I401*H401,2)</f>
        <v>0</v>
      </c>
      <c r="BL401" s="17" t="s">
        <v>148</v>
      </c>
      <c r="BM401" s="148" t="s">
        <v>646</v>
      </c>
    </row>
    <row r="402" spans="2:65" s="12" customFormat="1" ht="11.25">
      <c r="B402" s="157"/>
      <c r="D402" s="150" t="s">
        <v>218</v>
      </c>
      <c r="E402" s="158" t="s">
        <v>1</v>
      </c>
      <c r="F402" s="159" t="s">
        <v>647</v>
      </c>
      <c r="H402" s="160">
        <v>5.25</v>
      </c>
      <c r="I402" s="161"/>
      <c r="L402" s="157"/>
      <c r="M402" s="162"/>
      <c r="T402" s="163"/>
      <c r="AT402" s="158" t="s">
        <v>218</v>
      </c>
      <c r="AU402" s="158" t="s">
        <v>86</v>
      </c>
      <c r="AV402" s="12" t="s">
        <v>86</v>
      </c>
      <c r="AW402" s="12" t="s">
        <v>32</v>
      </c>
      <c r="AX402" s="12" t="s">
        <v>84</v>
      </c>
      <c r="AY402" s="158" t="s">
        <v>127</v>
      </c>
    </row>
    <row r="403" spans="2:65" s="1" customFormat="1" ht="24.2" customHeight="1">
      <c r="B403" s="136"/>
      <c r="C403" s="137" t="s">
        <v>648</v>
      </c>
      <c r="D403" s="137" t="s">
        <v>130</v>
      </c>
      <c r="E403" s="138" t="s">
        <v>649</v>
      </c>
      <c r="F403" s="139" t="s">
        <v>650</v>
      </c>
      <c r="G403" s="140" t="s">
        <v>216</v>
      </c>
      <c r="H403" s="141">
        <v>5.25</v>
      </c>
      <c r="I403" s="142"/>
      <c r="J403" s="143">
        <f>ROUND(I403*H403,2)</f>
        <v>0</v>
      </c>
      <c r="K403" s="139" t="s">
        <v>134</v>
      </c>
      <c r="L403" s="32"/>
      <c r="M403" s="144" t="s">
        <v>1</v>
      </c>
      <c r="N403" s="145" t="s">
        <v>41</v>
      </c>
      <c r="P403" s="146">
        <f>O403*H403</f>
        <v>0</v>
      </c>
      <c r="Q403" s="146">
        <v>0.25669999999999998</v>
      </c>
      <c r="R403" s="146">
        <f>Q403*H403</f>
        <v>1.347675</v>
      </c>
      <c r="S403" s="146">
        <v>0</v>
      </c>
      <c r="T403" s="147">
        <f>S403*H403</f>
        <v>0</v>
      </c>
      <c r="AR403" s="148" t="s">
        <v>148</v>
      </c>
      <c r="AT403" s="148" t="s">
        <v>130</v>
      </c>
      <c r="AU403" s="148" t="s">
        <v>86</v>
      </c>
      <c r="AY403" s="17" t="s">
        <v>127</v>
      </c>
      <c r="BE403" s="149">
        <f>IF(N403="základní",J403,0)</f>
        <v>0</v>
      </c>
      <c r="BF403" s="149">
        <f>IF(N403="snížená",J403,0)</f>
        <v>0</v>
      </c>
      <c r="BG403" s="149">
        <f>IF(N403="zákl. přenesená",J403,0)</f>
        <v>0</v>
      </c>
      <c r="BH403" s="149">
        <f>IF(N403="sníž. přenesená",J403,0)</f>
        <v>0</v>
      </c>
      <c r="BI403" s="149">
        <f>IF(N403="nulová",J403,0)</f>
        <v>0</v>
      </c>
      <c r="BJ403" s="17" t="s">
        <v>84</v>
      </c>
      <c r="BK403" s="149">
        <f>ROUND(I403*H403,2)</f>
        <v>0</v>
      </c>
      <c r="BL403" s="17" t="s">
        <v>148</v>
      </c>
      <c r="BM403" s="148" t="s">
        <v>651</v>
      </c>
    </row>
    <row r="404" spans="2:65" s="12" customFormat="1" ht="11.25">
      <c r="B404" s="157"/>
      <c r="D404" s="150" t="s">
        <v>218</v>
      </c>
      <c r="E404" s="158" t="s">
        <v>1</v>
      </c>
      <c r="F404" s="159" t="s">
        <v>652</v>
      </c>
      <c r="H404" s="160">
        <v>5.25</v>
      </c>
      <c r="I404" s="161"/>
      <c r="L404" s="157"/>
      <c r="M404" s="162"/>
      <c r="T404" s="163"/>
      <c r="AT404" s="158" t="s">
        <v>218</v>
      </c>
      <c r="AU404" s="158" t="s">
        <v>86</v>
      </c>
      <c r="AV404" s="12" t="s">
        <v>86</v>
      </c>
      <c r="AW404" s="12" t="s">
        <v>32</v>
      </c>
      <c r="AX404" s="12" t="s">
        <v>84</v>
      </c>
      <c r="AY404" s="158" t="s">
        <v>127</v>
      </c>
    </row>
    <row r="405" spans="2:65" s="1" customFormat="1" ht="24.2" customHeight="1">
      <c r="B405" s="136"/>
      <c r="C405" s="137" t="s">
        <v>653</v>
      </c>
      <c r="D405" s="137" t="s">
        <v>130</v>
      </c>
      <c r="E405" s="138" t="s">
        <v>654</v>
      </c>
      <c r="F405" s="139" t="s">
        <v>655</v>
      </c>
      <c r="G405" s="140" t="s">
        <v>405</v>
      </c>
      <c r="H405" s="141">
        <v>18</v>
      </c>
      <c r="I405" s="142"/>
      <c r="J405" s="143">
        <f>ROUND(I405*H405,2)</f>
        <v>0</v>
      </c>
      <c r="K405" s="139" t="s">
        <v>134</v>
      </c>
      <c r="L405" s="32"/>
      <c r="M405" s="144" t="s">
        <v>1</v>
      </c>
      <c r="N405" s="145" t="s">
        <v>41</v>
      </c>
      <c r="P405" s="146">
        <f>O405*H405</f>
        <v>0</v>
      </c>
      <c r="Q405" s="146">
        <v>1.7770000000000001E-2</v>
      </c>
      <c r="R405" s="146">
        <f>Q405*H405</f>
        <v>0.31986000000000003</v>
      </c>
      <c r="S405" s="146">
        <v>0</v>
      </c>
      <c r="T405" s="147">
        <f>S405*H405</f>
        <v>0</v>
      </c>
      <c r="AR405" s="148" t="s">
        <v>148</v>
      </c>
      <c r="AT405" s="148" t="s">
        <v>130</v>
      </c>
      <c r="AU405" s="148" t="s">
        <v>86</v>
      </c>
      <c r="AY405" s="17" t="s">
        <v>127</v>
      </c>
      <c r="BE405" s="149">
        <f>IF(N405="základní",J405,0)</f>
        <v>0</v>
      </c>
      <c r="BF405" s="149">
        <f>IF(N405="snížená",J405,0)</f>
        <v>0</v>
      </c>
      <c r="BG405" s="149">
        <f>IF(N405="zákl. přenesená",J405,0)</f>
        <v>0</v>
      </c>
      <c r="BH405" s="149">
        <f>IF(N405="sníž. přenesená",J405,0)</f>
        <v>0</v>
      </c>
      <c r="BI405" s="149">
        <f>IF(N405="nulová",J405,0)</f>
        <v>0</v>
      </c>
      <c r="BJ405" s="17" t="s">
        <v>84</v>
      </c>
      <c r="BK405" s="149">
        <f>ROUND(I405*H405,2)</f>
        <v>0</v>
      </c>
      <c r="BL405" s="17" t="s">
        <v>148</v>
      </c>
      <c r="BM405" s="148" t="s">
        <v>656</v>
      </c>
    </row>
    <row r="406" spans="2:65" s="12" customFormat="1" ht="11.25">
      <c r="B406" s="157"/>
      <c r="D406" s="150" t="s">
        <v>218</v>
      </c>
      <c r="E406" s="158" t="s">
        <v>1</v>
      </c>
      <c r="F406" s="159" t="s">
        <v>657</v>
      </c>
      <c r="H406" s="160">
        <v>2</v>
      </c>
      <c r="I406" s="161"/>
      <c r="L406" s="157"/>
      <c r="M406" s="162"/>
      <c r="T406" s="163"/>
      <c r="AT406" s="158" t="s">
        <v>218</v>
      </c>
      <c r="AU406" s="158" t="s">
        <v>86</v>
      </c>
      <c r="AV406" s="12" t="s">
        <v>86</v>
      </c>
      <c r="AW406" s="12" t="s">
        <v>32</v>
      </c>
      <c r="AX406" s="12" t="s">
        <v>76</v>
      </c>
      <c r="AY406" s="158" t="s">
        <v>127</v>
      </c>
    </row>
    <row r="407" spans="2:65" s="12" customFormat="1" ht="11.25">
      <c r="B407" s="157"/>
      <c r="D407" s="150" t="s">
        <v>218</v>
      </c>
      <c r="E407" s="158" t="s">
        <v>1</v>
      </c>
      <c r="F407" s="159" t="s">
        <v>658</v>
      </c>
      <c r="H407" s="160">
        <v>6</v>
      </c>
      <c r="I407" s="161"/>
      <c r="L407" s="157"/>
      <c r="M407" s="162"/>
      <c r="T407" s="163"/>
      <c r="AT407" s="158" t="s">
        <v>218</v>
      </c>
      <c r="AU407" s="158" t="s">
        <v>86</v>
      </c>
      <c r="AV407" s="12" t="s">
        <v>86</v>
      </c>
      <c r="AW407" s="12" t="s">
        <v>32</v>
      </c>
      <c r="AX407" s="12" t="s">
        <v>76</v>
      </c>
      <c r="AY407" s="158" t="s">
        <v>127</v>
      </c>
    </row>
    <row r="408" spans="2:65" s="12" customFormat="1" ht="11.25">
      <c r="B408" s="157"/>
      <c r="D408" s="150" t="s">
        <v>218</v>
      </c>
      <c r="E408" s="158" t="s">
        <v>1</v>
      </c>
      <c r="F408" s="159" t="s">
        <v>659</v>
      </c>
      <c r="H408" s="160">
        <v>7</v>
      </c>
      <c r="I408" s="161"/>
      <c r="L408" s="157"/>
      <c r="M408" s="162"/>
      <c r="T408" s="163"/>
      <c r="AT408" s="158" t="s">
        <v>218</v>
      </c>
      <c r="AU408" s="158" t="s">
        <v>86</v>
      </c>
      <c r="AV408" s="12" t="s">
        <v>86</v>
      </c>
      <c r="AW408" s="12" t="s">
        <v>32</v>
      </c>
      <c r="AX408" s="12" t="s">
        <v>76</v>
      </c>
      <c r="AY408" s="158" t="s">
        <v>127</v>
      </c>
    </row>
    <row r="409" spans="2:65" s="12" customFormat="1" ht="11.25">
      <c r="B409" s="157"/>
      <c r="D409" s="150" t="s">
        <v>218</v>
      </c>
      <c r="E409" s="158" t="s">
        <v>1</v>
      </c>
      <c r="F409" s="159" t="s">
        <v>660</v>
      </c>
      <c r="H409" s="160">
        <v>1</v>
      </c>
      <c r="I409" s="161"/>
      <c r="L409" s="157"/>
      <c r="M409" s="162"/>
      <c r="T409" s="163"/>
      <c r="AT409" s="158" t="s">
        <v>218</v>
      </c>
      <c r="AU409" s="158" t="s">
        <v>86</v>
      </c>
      <c r="AV409" s="12" t="s">
        <v>86</v>
      </c>
      <c r="AW409" s="12" t="s">
        <v>32</v>
      </c>
      <c r="AX409" s="12" t="s">
        <v>76</v>
      </c>
      <c r="AY409" s="158" t="s">
        <v>127</v>
      </c>
    </row>
    <row r="410" spans="2:65" s="12" customFormat="1" ht="11.25">
      <c r="B410" s="157"/>
      <c r="D410" s="150" t="s">
        <v>218</v>
      </c>
      <c r="E410" s="158" t="s">
        <v>1</v>
      </c>
      <c r="F410" s="159" t="s">
        <v>661</v>
      </c>
      <c r="H410" s="160">
        <v>1</v>
      </c>
      <c r="I410" s="161"/>
      <c r="L410" s="157"/>
      <c r="M410" s="162"/>
      <c r="T410" s="163"/>
      <c r="AT410" s="158" t="s">
        <v>218</v>
      </c>
      <c r="AU410" s="158" t="s">
        <v>86</v>
      </c>
      <c r="AV410" s="12" t="s">
        <v>86</v>
      </c>
      <c r="AW410" s="12" t="s">
        <v>32</v>
      </c>
      <c r="AX410" s="12" t="s">
        <v>76</v>
      </c>
      <c r="AY410" s="158" t="s">
        <v>127</v>
      </c>
    </row>
    <row r="411" spans="2:65" s="12" customFormat="1" ht="11.25">
      <c r="B411" s="157"/>
      <c r="D411" s="150" t="s">
        <v>218</v>
      </c>
      <c r="E411" s="158" t="s">
        <v>1</v>
      </c>
      <c r="F411" s="159" t="s">
        <v>662</v>
      </c>
      <c r="H411" s="160">
        <v>1</v>
      </c>
      <c r="I411" s="161"/>
      <c r="L411" s="157"/>
      <c r="M411" s="162"/>
      <c r="T411" s="163"/>
      <c r="AT411" s="158" t="s">
        <v>218</v>
      </c>
      <c r="AU411" s="158" t="s">
        <v>86</v>
      </c>
      <c r="AV411" s="12" t="s">
        <v>86</v>
      </c>
      <c r="AW411" s="12" t="s">
        <v>32</v>
      </c>
      <c r="AX411" s="12" t="s">
        <v>76</v>
      </c>
      <c r="AY411" s="158" t="s">
        <v>127</v>
      </c>
    </row>
    <row r="412" spans="2:65" s="13" customFormat="1" ht="11.25">
      <c r="B412" s="164"/>
      <c r="D412" s="150" t="s">
        <v>218</v>
      </c>
      <c r="E412" s="165" t="s">
        <v>1</v>
      </c>
      <c r="F412" s="166" t="s">
        <v>226</v>
      </c>
      <c r="H412" s="167">
        <v>18</v>
      </c>
      <c r="I412" s="168"/>
      <c r="L412" s="164"/>
      <c r="M412" s="169"/>
      <c r="T412" s="170"/>
      <c r="AT412" s="165" t="s">
        <v>218</v>
      </c>
      <c r="AU412" s="165" t="s">
        <v>86</v>
      </c>
      <c r="AV412" s="13" t="s">
        <v>148</v>
      </c>
      <c r="AW412" s="13" t="s">
        <v>32</v>
      </c>
      <c r="AX412" s="13" t="s">
        <v>84</v>
      </c>
      <c r="AY412" s="165" t="s">
        <v>127</v>
      </c>
    </row>
    <row r="413" spans="2:65" s="1" customFormat="1" ht="24.2" customHeight="1">
      <c r="B413" s="136"/>
      <c r="C413" s="178" t="s">
        <v>663</v>
      </c>
      <c r="D413" s="178" t="s">
        <v>278</v>
      </c>
      <c r="E413" s="179" t="s">
        <v>664</v>
      </c>
      <c r="F413" s="180" t="s">
        <v>665</v>
      </c>
      <c r="G413" s="181" t="s">
        <v>405</v>
      </c>
      <c r="H413" s="182">
        <v>18</v>
      </c>
      <c r="I413" s="183"/>
      <c r="J413" s="184">
        <f>ROUND(I413*H413,2)</f>
        <v>0</v>
      </c>
      <c r="K413" s="180" t="s">
        <v>1</v>
      </c>
      <c r="L413" s="185"/>
      <c r="M413" s="186" t="s">
        <v>1</v>
      </c>
      <c r="N413" s="187" t="s">
        <v>41</v>
      </c>
      <c r="P413" s="146">
        <f>O413*H413</f>
        <v>0</v>
      </c>
      <c r="Q413" s="146">
        <v>1.553E-2</v>
      </c>
      <c r="R413" s="146">
        <f>Q413*H413</f>
        <v>0.27954000000000001</v>
      </c>
      <c r="S413" s="146">
        <v>0</v>
      </c>
      <c r="T413" s="147">
        <f>S413*H413</f>
        <v>0</v>
      </c>
      <c r="AR413" s="148" t="s">
        <v>167</v>
      </c>
      <c r="AT413" s="148" t="s">
        <v>278</v>
      </c>
      <c r="AU413" s="148" t="s">
        <v>86</v>
      </c>
      <c r="AY413" s="17" t="s">
        <v>127</v>
      </c>
      <c r="BE413" s="149">
        <f>IF(N413="základní",J413,0)</f>
        <v>0</v>
      </c>
      <c r="BF413" s="149">
        <f>IF(N413="snížená",J413,0)</f>
        <v>0</v>
      </c>
      <c r="BG413" s="149">
        <f>IF(N413="zákl. přenesená",J413,0)</f>
        <v>0</v>
      </c>
      <c r="BH413" s="149">
        <f>IF(N413="sníž. přenesená",J413,0)</f>
        <v>0</v>
      </c>
      <c r="BI413" s="149">
        <f>IF(N413="nulová",J413,0)</f>
        <v>0</v>
      </c>
      <c r="BJ413" s="17" t="s">
        <v>84</v>
      </c>
      <c r="BK413" s="149">
        <f>ROUND(I413*H413,2)</f>
        <v>0</v>
      </c>
      <c r="BL413" s="17" t="s">
        <v>148</v>
      </c>
      <c r="BM413" s="148" t="s">
        <v>666</v>
      </c>
    </row>
    <row r="414" spans="2:65" s="1" customFormat="1" ht="19.5">
      <c r="B414" s="32"/>
      <c r="D414" s="150" t="s">
        <v>137</v>
      </c>
      <c r="F414" s="151" t="s">
        <v>667</v>
      </c>
      <c r="I414" s="152"/>
      <c r="L414" s="32"/>
      <c r="M414" s="153"/>
      <c r="T414" s="56"/>
      <c r="AT414" s="17" t="s">
        <v>137</v>
      </c>
      <c r="AU414" s="17" t="s">
        <v>86</v>
      </c>
    </row>
    <row r="415" spans="2:65" s="11" customFormat="1" ht="22.9" customHeight="1">
      <c r="B415" s="124"/>
      <c r="D415" s="125" t="s">
        <v>75</v>
      </c>
      <c r="E415" s="134" t="s">
        <v>560</v>
      </c>
      <c r="F415" s="134" t="s">
        <v>668</v>
      </c>
      <c r="I415" s="127"/>
      <c r="J415" s="135">
        <f>BK415</f>
        <v>0</v>
      </c>
      <c r="L415" s="124"/>
      <c r="M415" s="129"/>
      <c r="P415" s="130">
        <f>SUM(P416:P456)</f>
        <v>0</v>
      </c>
      <c r="R415" s="130">
        <f>SUM(R416:R456)</f>
        <v>20.699802999999999</v>
      </c>
      <c r="T415" s="131">
        <f>SUM(T416:T456)</f>
        <v>0</v>
      </c>
      <c r="AR415" s="125" t="s">
        <v>84</v>
      </c>
      <c r="AT415" s="132" t="s">
        <v>75</v>
      </c>
      <c r="AU415" s="132" t="s">
        <v>84</v>
      </c>
      <c r="AY415" s="125" t="s">
        <v>127</v>
      </c>
      <c r="BK415" s="133">
        <f>SUM(BK416:BK456)</f>
        <v>0</v>
      </c>
    </row>
    <row r="416" spans="2:65" s="1" customFormat="1" ht="21.75" customHeight="1">
      <c r="B416" s="136"/>
      <c r="C416" s="137" t="s">
        <v>669</v>
      </c>
      <c r="D416" s="137" t="s">
        <v>130</v>
      </c>
      <c r="E416" s="138" t="s">
        <v>670</v>
      </c>
      <c r="F416" s="139" t="s">
        <v>671</v>
      </c>
      <c r="G416" s="140" t="s">
        <v>216</v>
      </c>
      <c r="H416" s="141">
        <v>10</v>
      </c>
      <c r="I416" s="142"/>
      <c r="J416" s="143">
        <f>ROUND(I416*H416,2)</f>
        <v>0</v>
      </c>
      <c r="K416" s="139" t="s">
        <v>134</v>
      </c>
      <c r="L416" s="32"/>
      <c r="M416" s="144" t="s">
        <v>1</v>
      </c>
      <c r="N416" s="145" t="s">
        <v>41</v>
      </c>
      <c r="P416" s="146">
        <f>O416*H416</f>
        <v>0</v>
      </c>
      <c r="Q416" s="146">
        <v>5.6000000000000001E-2</v>
      </c>
      <c r="R416" s="146">
        <f>Q416*H416</f>
        <v>0.56000000000000005</v>
      </c>
      <c r="S416" s="146">
        <v>0</v>
      </c>
      <c r="T416" s="147">
        <f>S416*H416</f>
        <v>0</v>
      </c>
      <c r="AR416" s="148" t="s">
        <v>148</v>
      </c>
      <c r="AT416" s="148" t="s">
        <v>130</v>
      </c>
      <c r="AU416" s="148" t="s">
        <v>86</v>
      </c>
      <c r="AY416" s="17" t="s">
        <v>127</v>
      </c>
      <c r="BE416" s="149">
        <f>IF(N416="základní",J416,0)</f>
        <v>0</v>
      </c>
      <c r="BF416" s="149">
        <f>IF(N416="snížená",J416,0)</f>
        <v>0</v>
      </c>
      <c r="BG416" s="149">
        <f>IF(N416="zákl. přenesená",J416,0)</f>
        <v>0</v>
      </c>
      <c r="BH416" s="149">
        <f>IF(N416="sníž. přenesená",J416,0)</f>
        <v>0</v>
      </c>
      <c r="BI416" s="149">
        <f>IF(N416="nulová",J416,0)</f>
        <v>0</v>
      </c>
      <c r="BJ416" s="17" t="s">
        <v>84</v>
      </c>
      <c r="BK416" s="149">
        <f>ROUND(I416*H416,2)</f>
        <v>0</v>
      </c>
      <c r="BL416" s="17" t="s">
        <v>148</v>
      </c>
      <c r="BM416" s="148" t="s">
        <v>672</v>
      </c>
    </row>
    <row r="417" spans="2:65" s="1" customFormat="1" ht="24.2" customHeight="1">
      <c r="B417" s="136"/>
      <c r="C417" s="137" t="s">
        <v>673</v>
      </c>
      <c r="D417" s="137" t="s">
        <v>130</v>
      </c>
      <c r="E417" s="138" t="s">
        <v>674</v>
      </c>
      <c r="F417" s="139" t="s">
        <v>675</v>
      </c>
      <c r="G417" s="140" t="s">
        <v>216</v>
      </c>
      <c r="H417" s="141">
        <v>38.1</v>
      </c>
      <c r="I417" s="142"/>
      <c r="J417" s="143">
        <f>ROUND(I417*H417,2)</f>
        <v>0</v>
      </c>
      <c r="K417" s="139" t="s">
        <v>134</v>
      </c>
      <c r="L417" s="32"/>
      <c r="M417" s="144" t="s">
        <v>1</v>
      </c>
      <c r="N417" s="145" t="s">
        <v>41</v>
      </c>
      <c r="P417" s="146">
        <f>O417*H417</f>
        <v>0</v>
      </c>
      <c r="Q417" s="146">
        <v>7.3499999999999998E-3</v>
      </c>
      <c r="R417" s="146">
        <f>Q417*H417</f>
        <v>0.28003499999999998</v>
      </c>
      <c r="S417" s="146">
        <v>0</v>
      </c>
      <c r="T417" s="147">
        <f>S417*H417</f>
        <v>0</v>
      </c>
      <c r="AR417" s="148" t="s">
        <v>148</v>
      </c>
      <c r="AT417" s="148" t="s">
        <v>130</v>
      </c>
      <c r="AU417" s="148" t="s">
        <v>86</v>
      </c>
      <c r="AY417" s="17" t="s">
        <v>127</v>
      </c>
      <c r="BE417" s="149">
        <f>IF(N417="základní",J417,0)</f>
        <v>0</v>
      </c>
      <c r="BF417" s="149">
        <f>IF(N417="snížená",J417,0)</f>
        <v>0</v>
      </c>
      <c r="BG417" s="149">
        <f>IF(N417="zákl. přenesená",J417,0)</f>
        <v>0</v>
      </c>
      <c r="BH417" s="149">
        <f>IF(N417="sníž. přenesená",J417,0)</f>
        <v>0</v>
      </c>
      <c r="BI417" s="149">
        <f>IF(N417="nulová",J417,0)</f>
        <v>0</v>
      </c>
      <c r="BJ417" s="17" t="s">
        <v>84</v>
      </c>
      <c r="BK417" s="149">
        <f>ROUND(I417*H417,2)</f>
        <v>0</v>
      </c>
      <c r="BL417" s="17" t="s">
        <v>148</v>
      </c>
      <c r="BM417" s="148" t="s">
        <v>676</v>
      </c>
    </row>
    <row r="418" spans="2:65" s="12" customFormat="1" ht="11.25">
      <c r="B418" s="157"/>
      <c r="D418" s="150" t="s">
        <v>218</v>
      </c>
      <c r="E418" s="158" t="s">
        <v>1</v>
      </c>
      <c r="F418" s="159" t="s">
        <v>677</v>
      </c>
      <c r="H418" s="160">
        <v>4.3</v>
      </c>
      <c r="I418" s="161"/>
      <c r="L418" s="157"/>
      <c r="M418" s="162"/>
      <c r="T418" s="163"/>
      <c r="AT418" s="158" t="s">
        <v>218</v>
      </c>
      <c r="AU418" s="158" t="s">
        <v>86</v>
      </c>
      <c r="AV418" s="12" t="s">
        <v>86</v>
      </c>
      <c r="AW418" s="12" t="s">
        <v>32</v>
      </c>
      <c r="AX418" s="12" t="s">
        <v>76</v>
      </c>
      <c r="AY418" s="158" t="s">
        <v>127</v>
      </c>
    </row>
    <row r="419" spans="2:65" s="12" customFormat="1" ht="11.25">
      <c r="B419" s="157"/>
      <c r="D419" s="150" t="s">
        <v>218</v>
      </c>
      <c r="E419" s="158" t="s">
        <v>1</v>
      </c>
      <c r="F419" s="159" t="s">
        <v>678</v>
      </c>
      <c r="H419" s="160">
        <v>10.9</v>
      </c>
      <c r="I419" s="161"/>
      <c r="L419" s="157"/>
      <c r="M419" s="162"/>
      <c r="T419" s="163"/>
      <c r="AT419" s="158" t="s">
        <v>218</v>
      </c>
      <c r="AU419" s="158" t="s">
        <v>86</v>
      </c>
      <c r="AV419" s="12" t="s">
        <v>86</v>
      </c>
      <c r="AW419" s="12" t="s">
        <v>32</v>
      </c>
      <c r="AX419" s="12" t="s">
        <v>76</v>
      </c>
      <c r="AY419" s="158" t="s">
        <v>127</v>
      </c>
    </row>
    <row r="420" spans="2:65" s="12" customFormat="1" ht="11.25">
      <c r="B420" s="157"/>
      <c r="D420" s="150" t="s">
        <v>218</v>
      </c>
      <c r="E420" s="158" t="s">
        <v>1</v>
      </c>
      <c r="F420" s="159" t="s">
        <v>679</v>
      </c>
      <c r="H420" s="160">
        <v>1.3</v>
      </c>
      <c r="I420" s="161"/>
      <c r="L420" s="157"/>
      <c r="M420" s="162"/>
      <c r="T420" s="163"/>
      <c r="AT420" s="158" t="s">
        <v>218</v>
      </c>
      <c r="AU420" s="158" t="s">
        <v>86</v>
      </c>
      <c r="AV420" s="12" t="s">
        <v>86</v>
      </c>
      <c r="AW420" s="12" t="s">
        <v>32</v>
      </c>
      <c r="AX420" s="12" t="s">
        <v>76</v>
      </c>
      <c r="AY420" s="158" t="s">
        <v>127</v>
      </c>
    </row>
    <row r="421" spans="2:65" s="12" customFormat="1" ht="11.25">
      <c r="B421" s="157"/>
      <c r="D421" s="150" t="s">
        <v>218</v>
      </c>
      <c r="E421" s="158" t="s">
        <v>1</v>
      </c>
      <c r="F421" s="159" t="s">
        <v>680</v>
      </c>
      <c r="H421" s="160">
        <v>11.2</v>
      </c>
      <c r="I421" s="161"/>
      <c r="L421" s="157"/>
      <c r="M421" s="162"/>
      <c r="T421" s="163"/>
      <c r="AT421" s="158" t="s">
        <v>218</v>
      </c>
      <c r="AU421" s="158" t="s">
        <v>86</v>
      </c>
      <c r="AV421" s="12" t="s">
        <v>86</v>
      </c>
      <c r="AW421" s="12" t="s">
        <v>32</v>
      </c>
      <c r="AX421" s="12" t="s">
        <v>76</v>
      </c>
      <c r="AY421" s="158" t="s">
        <v>127</v>
      </c>
    </row>
    <row r="422" spans="2:65" s="12" customFormat="1" ht="11.25">
      <c r="B422" s="157"/>
      <c r="D422" s="150" t="s">
        <v>218</v>
      </c>
      <c r="E422" s="158" t="s">
        <v>1</v>
      </c>
      <c r="F422" s="159" t="s">
        <v>681</v>
      </c>
      <c r="H422" s="160">
        <v>1.8</v>
      </c>
      <c r="I422" s="161"/>
      <c r="L422" s="157"/>
      <c r="M422" s="162"/>
      <c r="T422" s="163"/>
      <c r="AT422" s="158" t="s">
        <v>218</v>
      </c>
      <c r="AU422" s="158" t="s">
        <v>86</v>
      </c>
      <c r="AV422" s="12" t="s">
        <v>86</v>
      </c>
      <c r="AW422" s="12" t="s">
        <v>32</v>
      </c>
      <c r="AX422" s="12" t="s">
        <v>76</v>
      </c>
      <c r="AY422" s="158" t="s">
        <v>127</v>
      </c>
    </row>
    <row r="423" spans="2:65" s="12" customFormat="1" ht="11.25">
      <c r="B423" s="157"/>
      <c r="D423" s="150" t="s">
        <v>218</v>
      </c>
      <c r="E423" s="158" t="s">
        <v>1</v>
      </c>
      <c r="F423" s="159" t="s">
        <v>682</v>
      </c>
      <c r="H423" s="160">
        <v>8.6</v>
      </c>
      <c r="I423" s="161"/>
      <c r="L423" s="157"/>
      <c r="M423" s="162"/>
      <c r="T423" s="163"/>
      <c r="AT423" s="158" t="s">
        <v>218</v>
      </c>
      <c r="AU423" s="158" t="s">
        <v>86</v>
      </c>
      <c r="AV423" s="12" t="s">
        <v>86</v>
      </c>
      <c r="AW423" s="12" t="s">
        <v>32</v>
      </c>
      <c r="AX423" s="12" t="s">
        <v>76</v>
      </c>
      <c r="AY423" s="158" t="s">
        <v>127</v>
      </c>
    </row>
    <row r="424" spans="2:65" s="13" customFormat="1" ht="11.25">
      <c r="B424" s="164"/>
      <c r="D424" s="150" t="s">
        <v>218</v>
      </c>
      <c r="E424" s="165" t="s">
        <v>1</v>
      </c>
      <c r="F424" s="166" t="s">
        <v>226</v>
      </c>
      <c r="H424" s="167">
        <v>38.1</v>
      </c>
      <c r="I424" s="168"/>
      <c r="L424" s="164"/>
      <c r="M424" s="169"/>
      <c r="T424" s="170"/>
      <c r="AT424" s="165" t="s">
        <v>218</v>
      </c>
      <c r="AU424" s="165" t="s">
        <v>86</v>
      </c>
      <c r="AV424" s="13" t="s">
        <v>148</v>
      </c>
      <c r="AW424" s="13" t="s">
        <v>32</v>
      </c>
      <c r="AX424" s="13" t="s">
        <v>84</v>
      </c>
      <c r="AY424" s="165" t="s">
        <v>127</v>
      </c>
    </row>
    <row r="425" spans="2:65" s="1" customFormat="1" ht="24.2" customHeight="1">
      <c r="B425" s="136"/>
      <c r="C425" s="137" t="s">
        <v>683</v>
      </c>
      <c r="D425" s="137" t="s">
        <v>130</v>
      </c>
      <c r="E425" s="138" t="s">
        <v>684</v>
      </c>
      <c r="F425" s="139" t="s">
        <v>685</v>
      </c>
      <c r="G425" s="140" t="s">
        <v>216</v>
      </c>
      <c r="H425" s="141">
        <v>38.1</v>
      </c>
      <c r="I425" s="142"/>
      <c r="J425" s="143">
        <f>ROUND(I425*H425,2)</f>
        <v>0</v>
      </c>
      <c r="K425" s="139" t="s">
        <v>134</v>
      </c>
      <c r="L425" s="32"/>
      <c r="M425" s="144" t="s">
        <v>1</v>
      </c>
      <c r="N425" s="145" t="s">
        <v>41</v>
      </c>
      <c r="P425" s="146">
        <f>O425*H425</f>
        <v>0</v>
      </c>
      <c r="Q425" s="146">
        <v>1.8380000000000001E-2</v>
      </c>
      <c r="R425" s="146">
        <f>Q425*H425</f>
        <v>0.70027800000000007</v>
      </c>
      <c r="S425" s="146">
        <v>0</v>
      </c>
      <c r="T425" s="147">
        <f>S425*H425</f>
        <v>0</v>
      </c>
      <c r="AR425" s="148" t="s">
        <v>148</v>
      </c>
      <c r="AT425" s="148" t="s">
        <v>130</v>
      </c>
      <c r="AU425" s="148" t="s">
        <v>86</v>
      </c>
      <c r="AY425" s="17" t="s">
        <v>127</v>
      </c>
      <c r="BE425" s="149">
        <f>IF(N425="základní",J425,0)</f>
        <v>0</v>
      </c>
      <c r="BF425" s="149">
        <f>IF(N425="snížená",J425,0)</f>
        <v>0</v>
      </c>
      <c r="BG425" s="149">
        <f>IF(N425="zákl. přenesená",J425,0)</f>
        <v>0</v>
      </c>
      <c r="BH425" s="149">
        <f>IF(N425="sníž. přenesená",J425,0)</f>
        <v>0</v>
      </c>
      <c r="BI425" s="149">
        <f>IF(N425="nulová",J425,0)</f>
        <v>0</v>
      </c>
      <c r="BJ425" s="17" t="s">
        <v>84</v>
      </c>
      <c r="BK425" s="149">
        <f>ROUND(I425*H425,2)</f>
        <v>0</v>
      </c>
      <c r="BL425" s="17" t="s">
        <v>148</v>
      </c>
      <c r="BM425" s="148" t="s">
        <v>686</v>
      </c>
    </row>
    <row r="426" spans="2:65" s="1" customFormat="1" ht="21.75" customHeight="1">
      <c r="B426" s="136"/>
      <c r="C426" s="137" t="s">
        <v>687</v>
      </c>
      <c r="D426" s="137" t="s">
        <v>130</v>
      </c>
      <c r="E426" s="138" t="s">
        <v>688</v>
      </c>
      <c r="F426" s="139" t="s">
        <v>689</v>
      </c>
      <c r="G426" s="140" t="s">
        <v>216</v>
      </c>
      <c r="H426" s="141">
        <v>10</v>
      </c>
      <c r="I426" s="142"/>
      <c r="J426" s="143">
        <f>ROUND(I426*H426,2)</f>
        <v>0</v>
      </c>
      <c r="K426" s="139" t="s">
        <v>134</v>
      </c>
      <c r="L426" s="32"/>
      <c r="M426" s="144" t="s">
        <v>1</v>
      </c>
      <c r="N426" s="145" t="s">
        <v>41</v>
      </c>
      <c r="P426" s="146">
        <f>O426*H426</f>
        <v>0</v>
      </c>
      <c r="Q426" s="146">
        <v>4.3800000000000002E-3</v>
      </c>
      <c r="R426" s="146">
        <f>Q426*H426</f>
        <v>4.3800000000000006E-2</v>
      </c>
      <c r="S426" s="146">
        <v>0</v>
      </c>
      <c r="T426" s="147">
        <f>S426*H426</f>
        <v>0</v>
      </c>
      <c r="AR426" s="148" t="s">
        <v>148</v>
      </c>
      <c r="AT426" s="148" t="s">
        <v>130</v>
      </c>
      <c r="AU426" s="148" t="s">
        <v>86</v>
      </c>
      <c r="AY426" s="17" t="s">
        <v>127</v>
      </c>
      <c r="BE426" s="149">
        <f>IF(N426="základní",J426,0)</f>
        <v>0</v>
      </c>
      <c r="BF426" s="149">
        <f>IF(N426="snížená",J426,0)</f>
        <v>0</v>
      </c>
      <c r="BG426" s="149">
        <f>IF(N426="zákl. přenesená",J426,0)</f>
        <v>0</v>
      </c>
      <c r="BH426" s="149">
        <f>IF(N426="sníž. přenesená",J426,0)</f>
        <v>0</v>
      </c>
      <c r="BI426" s="149">
        <f>IF(N426="nulová",J426,0)</f>
        <v>0</v>
      </c>
      <c r="BJ426" s="17" t="s">
        <v>84</v>
      </c>
      <c r="BK426" s="149">
        <f>ROUND(I426*H426,2)</f>
        <v>0</v>
      </c>
      <c r="BL426" s="17" t="s">
        <v>148</v>
      </c>
      <c r="BM426" s="148" t="s">
        <v>690</v>
      </c>
    </row>
    <row r="427" spans="2:65" s="1" customFormat="1" ht="24.2" customHeight="1">
      <c r="B427" s="136"/>
      <c r="C427" s="137" t="s">
        <v>691</v>
      </c>
      <c r="D427" s="137" t="s">
        <v>130</v>
      </c>
      <c r="E427" s="138" t="s">
        <v>692</v>
      </c>
      <c r="F427" s="139" t="s">
        <v>693</v>
      </c>
      <c r="G427" s="140" t="s">
        <v>216</v>
      </c>
      <c r="H427" s="141">
        <v>445</v>
      </c>
      <c r="I427" s="142"/>
      <c r="J427" s="143">
        <f>ROUND(I427*H427,2)</f>
        <v>0</v>
      </c>
      <c r="K427" s="139" t="s">
        <v>134</v>
      </c>
      <c r="L427" s="32"/>
      <c r="M427" s="144" t="s">
        <v>1</v>
      </c>
      <c r="N427" s="145" t="s">
        <v>41</v>
      </c>
      <c r="P427" s="146">
        <f>O427*H427</f>
        <v>0</v>
      </c>
      <c r="Q427" s="146">
        <v>7.3499999999999998E-3</v>
      </c>
      <c r="R427" s="146">
        <f>Q427*H427</f>
        <v>3.27075</v>
      </c>
      <c r="S427" s="146">
        <v>0</v>
      </c>
      <c r="T427" s="147">
        <f>S427*H427</f>
        <v>0</v>
      </c>
      <c r="AR427" s="148" t="s">
        <v>148</v>
      </c>
      <c r="AT427" s="148" t="s">
        <v>130</v>
      </c>
      <c r="AU427" s="148" t="s">
        <v>86</v>
      </c>
      <c r="AY427" s="17" t="s">
        <v>127</v>
      </c>
      <c r="BE427" s="149">
        <f>IF(N427="základní",J427,0)</f>
        <v>0</v>
      </c>
      <c r="BF427" s="149">
        <f>IF(N427="snížená",J427,0)</f>
        <v>0</v>
      </c>
      <c r="BG427" s="149">
        <f>IF(N427="zákl. přenesená",J427,0)</f>
        <v>0</v>
      </c>
      <c r="BH427" s="149">
        <f>IF(N427="sníž. přenesená",J427,0)</f>
        <v>0</v>
      </c>
      <c r="BI427" s="149">
        <f>IF(N427="nulová",J427,0)</f>
        <v>0</v>
      </c>
      <c r="BJ427" s="17" t="s">
        <v>84</v>
      </c>
      <c r="BK427" s="149">
        <f>ROUND(I427*H427,2)</f>
        <v>0</v>
      </c>
      <c r="BL427" s="17" t="s">
        <v>148</v>
      </c>
      <c r="BM427" s="148" t="s">
        <v>694</v>
      </c>
    </row>
    <row r="428" spans="2:65" s="12" customFormat="1" ht="11.25">
      <c r="B428" s="157"/>
      <c r="D428" s="150" t="s">
        <v>218</v>
      </c>
      <c r="E428" s="158" t="s">
        <v>1</v>
      </c>
      <c r="F428" s="159" t="s">
        <v>695</v>
      </c>
      <c r="H428" s="160">
        <v>14.76</v>
      </c>
      <c r="I428" s="161"/>
      <c r="L428" s="157"/>
      <c r="M428" s="162"/>
      <c r="T428" s="163"/>
      <c r="AT428" s="158" t="s">
        <v>218</v>
      </c>
      <c r="AU428" s="158" t="s">
        <v>86</v>
      </c>
      <c r="AV428" s="12" t="s">
        <v>86</v>
      </c>
      <c r="AW428" s="12" t="s">
        <v>32</v>
      </c>
      <c r="AX428" s="12" t="s">
        <v>76</v>
      </c>
      <c r="AY428" s="158" t="s">
        <v>127</v>
      </c>
    </row>
    <row r="429" spans="2:65" s="12" customFormat="1" ht="11.25">
      <c r="B429" s="157"/>
      <c r="D429" s="150" t="s">
        <v>218</v>
      </c>
      <c r="E429" s="158" t="s">
        <v>1</v>
      </c>
      <c r="F429" s="159" t="s">
        <v>696</v>
      </c>
      <c r="H429" s="160">
        <v>13.2</v>
      </c>
      <c r="I429" s="161"/>
      <c r="L429" s="157"/>
      <c r="M429" s="162"/>
      <c r="T429" s="163"/>
      <c r="AT429" s="158" t="s">
        <v>218</v>
      </c>
      <c r="AU429" s="158" t="s">
        <v>86</v>
      </c>
      <c r="AV429" s="12" t="s">
        <v>86</v>
      </c>
      <c r="AW429" s="12" t="s">
        <v>32</v>
      </c>
      <c r="AX429" s="12" t="s">
        <v>76</v>
      </c>
      <c r="AY429" s="158" t="s">
        <v>127</v>
      </c>
    </row>
    <row r="430" spans="2:65" s="12" customFormat="1" ht="11.25">
      <c r="B430" s="157"/>
      <c r="D430" s="150" t="s">
        <v>218</v>
      </c>
      <c r="E430" s="158" t="s">
        <v>1</v>
      </c>
      <c r="F430" s="159" t="s">
        <v>697</v>
      </c>
      <c r="H430" s="160">
        <v>37.92</v>
      </c>
      <c r="I430" s="161"/>
      <c r="L430" s="157"/>
      <c r="M430" s="162"/>
      <c r="T430" s="163"/>
      <c r="AT430" s="158" t="s">
        <v>218</v>
      </c>
      <c r="AU430" s="158" t="s">
        <v>86</v>
      </c>
      <c r="AV430" s="12" t="s">
        <v>86</v>
      </c>
      <c r="AW430" s="12" t="s">
        <v>32</v>
      </c>
      <c r="AX430" s="12" t="s">
        <v>76</v>
      </c>
      <c r="AY430" s="158" t="s">
        <v>127</v>
      </c>
    </row>
    <row r="431" spans="2:65" s="12" customFormat="1" ht="11.25">
      <c r="B431" s="157"/>
      <c r="D431" s="150" t="s">
        <v>218</v>
      </c>
      <c r="E431" s="158" t="s">
        <v>1</v>
      </c>
      <c r="F431" s="159" t="s">
        <v>698</v>
      </c>
      <c r="H431" s="160">
        <v>17.100000000000001</v>
      </c>
      <c r="I431" s="161"/>
      <c r="L431" s="157"/>
      <c r="M431" s="162"/>
      <c r="T431" s="163"/>
      <c r="AT431" s="158" t="s">
        <v>218</v>
      </c>
      <c r="AU431" s="158" t="s">
        <v>86</v>
      </c>
      <c r="AV431" s="12" t="s">
        <v>86</v>
      </c>
      <c r="AW431" s="12" t="s">
        <v>32</v>
      </c>
      <c r="AX431" s="12" t="s">
        <v>76</v>
      </c>
      <c r="AY431" s="158" t="s">
        <v>127</v>
      </c>
    </row>
    <row r="432" spans="2:65" s="12" customFormat="1" ht="11.25">
      <c r="B432" s="157"/>
      <c r="D432" s="150" t="s">
        <v>218</v>
      </c>
      <c r="E432" s="158" t="s">
        <v>1</v>
      </c>
      <c r="F432" s="159" t="s">
        <v>699</v>
      </c>
      <c r="H432" s="160">
        <v>9.1880000000000006</v>
      </c>
      <c r="I432" s="161"/>
      <c r="L432" s="157"/>
      <c r="M432" s="162"/>
      <c r="T432" s="163"/>
      <c r="AT432" s="158" t="s">
        <v>218</v>
      </c>
      <c r="AU432" s="158" t="s">
        <v>86</v>
      </c>
      <c r="AV432" s="12" t="s">
        <v>86</v>
      </c>
      <c r="AW432" s="12" t="s">
        <v>32</v>
      </c>
      <c r="AX432" s="12" t="s">
        <v>76</v>
      </c>
      <c r="AY432" s="158" t="s">
        <v>127</v>
      </c>
    </row>
    <row r="433" spans="2:65" s="12" customFormat="1" ht="11.25">
      <c r="B433" s="157"/>
      <c r="D433" s="150" t="s">
        <v>218</v>
      </c>
      <c r="E433" s="158" t="s">
        <v>1</v>
      </c>
      <c r="F433" s="159" t="s">
        <v>700</v>
      </c>
      <c r="H433" s="160">
        <v>21.803000000000001</v>
      </c>
      <c r="I433" s="161"/>
      <c r="L433" s="157"/>
      <c r="M433" s="162"/>
      <c r="T433" s="163"/>
      <c r="AT433" s="158" t="s">
        <v>218</v>
      </c>
      <c r="AU433" s="158" t="s">
        <v>86</v>
      </c>
      <c r="AV433" s="12" t="s">
        <v>86</v>
      </c>
      <c r="AW433" s="12" t="s">
        <v>32</v>
      </c>
      <c r="AX433" s="12" t="s">
        <v>76</v>
      </c>
      <c r="AY433" s="158" t="s">
        <v>127</v>
      </c>
    </row>
    <row r="434" spans="2:65" s="12" customFormat="1" ht="22.5">
      <c r="B434" s="157"/>
      <c r="D434" s="150" t="s">
        <v>218</v>
      </c>
      <c r="E434" s="158" t="s">
        <v>1</v>
      </c>
      <c r="F434" s="159" t="s">
        <v>701</v>
      </c>
      <c r="H434" s="160">
        <v>71.510000000000005</v>
      </c>
      <c r="I434" s="161"/>
      <c r="L434" s="157"/>
      <c r="M434" s="162"/>
      <c r="T434" s="163"/>
      <c r="AT434" s="158" t="s">
        <v>218</v>
      </c>
      <c r="AU434" s="158" t="s">
        <v>86</v>
      </c>
      <c r="AV434" s="12" t="s">
        <v>86</v>
      </c>
      <c r="AW434" s="12" t="s">
        <v>32</v>
      </c>
      <c r="AX434" s="12" t="s">
        <v>76</v>
      </c>
      <c r="AY434" s="158" t="s">
        <v>127</v>
      </c>
    </row>
    <row r="435" spans="2:65" s="12" customFormat="1" ht="11.25">
      <c r="B435" s="157"/>
      <c r="D435" s="150" t="s">
        <v>218</v>
      </c>
      <c r="E435" s="158" t="s">
        <v>1</v>
      </c>
      <c r="F435" s="159" t="s">
        <v>702</v>
      </c>
      <c r="H435" s="160">
        <v>15.13</v>
      </c>
      <c r="I435" s="161"/>
      <c r="L435" s="157"/>
      <c r="M435" s="162"/>
      <c r="T435" s="163"/>
      <c r="AT435" s="158" t="s">
        <v>218</v>
      </c>
      <c r="AU435" s="158" t="s">
        <v>86</v>
      </c>
      <c r="AV435" s="12" t="s">
        <v>86</v>
      </c>
      <c r="AW435" s="12" t="s">
        <v>32</v>
      </c>
      <c r="AX435" s="12" t="s">
        <v>76</v>
      </c>
      <c r="AY435" s="158" t="s">
        <v>127</v>
      </c>
    </row>
    <row r="436" spans="2:65" s="12" customFormat="1" ht="22.5">
      <c r="B436" s="157"/>
      <c r="D436" s="150" t="s">
        <v>218</v>
      </c>
      <c r="E436" s="158" t="s">
        <v>1</v>
      </c>
      <c r="F436" s="159" t="s">
        <v>703</v>
      </c>
      <c r="H436" s="160">
        <v>60.459000000000003</v>
      </c>
      <c r="I436" s="161"/>
      <c r="L436" s="157"/>
      <c r="M436" s="162"/>
      <c r="T436" s="163"/>
      <c r="AT436" s="158" t="s">
        <v>218</v>
      </c>
      <c r="AU436" s="158" t="s">
        <v>86</v>
      </c>
      <c r="AV436" s="12" t="s">
        <v>86</v>
      </c>
      <c r="AW436" s="12" t="s">
        <v>32</v>
      </c>
      <c r="AX436" s="12" t="s">
        <v>76</v>
      </c>
      <c r="AY436" s="158" t="s">
        <v>127</v>
      </c>
    </row>
    <row r="437" spans="2:65" s="12" customFormat="1" ht="11.25">
      <c r="B437" s="157"/>
      <c r="D437" s="150" t="s">
        <v>218</v>
      </c>
      <c r="E437" s="158" t="s">
        <v>1</v>
      </c>
      <c r="F437" s="159" t="s">
        <v>704</v>
      </c>
      <c r="H437" s="160">
        <v>19.035</v>
      </c>
      <c r="I437" s="161"/>
      <c r="L437" s="157"/>
      <c r="M437" s="162"/>
      <c r="T437" s="163"/>
      <c r="AT437" s="158" t="s">
        <v>218</v>
      </c>
      <c r="AU437" s="158" t="s">
        <v>86</v>
      </c>
      <c r="AV437" s="12" t="s">
        <v>86</v>
      </c>
      <c r="AW437" s="12" t="s">
        <v>32</v>
      </c>
      <c r="AX437" s="12" t="s">
        <v>76</v>
      </c>
      <c r="AY437" s="158" t="s">
        <v>127</v>
      </c>
    </row>
    <row r="438" spans="2:65" s="12" customFormat="1" ht="11.25">
      <c r="B438" s="157"/>
      <c r="D438" s="150" t="s">
        <v>218</v>
      </c>
      <c r="E438" s="158" t="s">
        <v>1</v>
      </c>
      <c r="F438" s="159" t="s">
        <v>705</v>
      </c>
      <c r="H438" s="160">
        <v>22.76</v>
      </c>
      <c r="I438" s="161"/>
      <c r="L438" s="157"/>
      <c r="M438" s="162"/>
      <c r="T438" s="163"/>
      <c r="AT438" s="158" t="s">
        <v>218</v>
      </c>
      <c r="AU438" s="158" t="s">
        <v>86</v>
      </c>
      <c r="AV438" s="12" t="s">
        <v>86</v>
      </c>
      <c r="AW438" s="12" t="s">
        <v>32</v>
      </c>
      <c r="AX438" s="12" t="s">
        <v>76</v>
      </c>
      <c r="AY438" s="158" t="s">
        <v>127</v>
      </c>
    </row>
    <row r="439" spans="2:65" s="12" customFormat="1" ht="11.25">
      <c r="B439" s="157"/>
      <c r="D439" s="150" t="s">
        <v>218</v>
      </c>
      <c r="E439" s="158" t="s">
        <v>1</v>
      </c>
      <c r="F439" s="159" t="s">
        <v>706</v>
      </c>
      <c r="H439" s="160">
        <v>50.14</v>
      </c>
      <c r="I439" s="161"/>
      <c r="L439" s="157"/>
      <c r="M439" s="162"/>
      <c r="T439" s="163"/>
      <c r="AT439" s="158" t="s">
        <v>218</v>
      </c>
      <c r="AU439" s="158" t="s">
        <v>86</v>
      </c>
      <c r="AV439" s="12" t="s">
        <v>86</v>
      </c>
      <c r="AW439" s="12" t="s">
        <v>32</v>
      </c>
      <c r="AX439" s="12" t="s">
        <v>76</v>
      </c>
      <c r="AY439" s="158" t="s">
        <v>127</v>
      </c>
    </row>
    <row r="440" spans="2:65" s="12" customFormat="1" ht="11.25">
      <c r="B440" s="157"/>
      <c r="D440" s="150" t="s">
        <v>218</v>
      </c>
      <c r="E440" s="158" t="s">
        <v>1</v>
      </c>
      <c r="F440" s="159" t="s">
        <v>707</v>
      </c>
      <c r="H440" s="160">
        <v>14.7</v>
      </c>
      <c r="I440" s="161"/>
      <c r="L440" s="157"/>
      <c r="M440" s="162"/>
      <c r="T440" s="163"/>
      <c r="AT440" s="158" t="s">
        <v>218</v>
      </c>
      <c r="AU440" s="158" t="s">
        <v>86</v>
      </c>
      <c r="AV440" s="12" t="s">
        <v>86</v>
      </c>
      <c r="AW440" s="12" t="s">
        <v>32</v>
      </c>
      <c r="AX440" s="12" t="s">
        <v>76</v>
      </c>
      <c r="AY440" s="158" t="s">
        <v>127</v>
      </c>
    </row>
    <row r="441" spans="2:65" s="12" customFormat="1" ht="33.75">
      <c r="B441" s="157"/>
      <c r="D441" s="150" t="s">
        <v>218</v>
      </c>
      <c r="E441" s="158" t="s">
        <v>1</v>
      </c>
      <c r="F441" s="159" t="s">
        <v>708</v>
      </c>
      <c r="H441" s="160">
        <v>39.994999999999997</v>
      </c>
      <c r="I441" s="161"/>
      <c r="L441" s="157"/>
      <c r="M441" s="162"/>
      <c r="T441" s="163"/>
      <c r="AT441" s="158" t="s">
        <v>218</v>
      </c>
      <c r="AU441" s="158" t="s">
        <v>86</v>
      </c>
      <c r="AV441" s="12" t="s">
        <v>86</v>
      </c>
      <c r="AW441" s="12" t="s">
        <v>32</v>
      </c>
      <c r="AX441" s="12" t="s">
        <v>76</v>
      </c>
      <c r="AY441" s="158" t="s">
        <v>127</v>
      </c>
    </row>
    <row r="442" spans="2:65" s="12" customFormat="1" ht="11.25">
      <c r="B442" s="157"/>
      <c r="D442" s="150" t="s">
        <v>218</v>
      </c>
      <c r="E442" s="158" t="s">
        <v>1</v>
      </c>
      <c r="F442" s="159" t="s">
        <v>709</v>
      </c>
      <c r="H442" s="160">
        <v>37.299999999999997</v>
      </c>
      <c r="I442" s="161"/>
      <c r="L442" s="157"/>
      <c r="M442" s="162"/>
      <c r="T442" s="163"/>
      <c r="AT442" s="158" t="s">
        <v>218</v>
      </c>
      <c r="AU442" s="158" t="s">
        <v>86</v>
      </c>
      <c r="AV442" s="12" t="s">
        <v>86</v>
      </c>
      <c r="AW442" s="12" t="s">
        <v>32</v>
      </c>
      <c r="AX442" s="12" t="s">
        <v>76</v>
      </c>
      <c r="AY442" s="158" t="s">
        <v>127</v>
      </c>
    </row>
    <row r="443" spans="2:65" s="13" customFormat="1" ht="11.25">
      <c r="B443" s="164"/>
      <c r="D443" s="150" t="s">
        <v>218</v>
      </c>
      <c r="E443" s="165" t="s">
        <v>1</v>
      </c>
      <c r="F443" s="166" t="s">
        <v>226</v>
      </c>
      <c r="H443" s="167">
        <v>445</v>
      </c>
      <c r="I443" s="168"/>
      <c r="L443" s="164"/>
      <c r="M443" s="169"/>
      <c r="T443" s="170"/>
      <c r="AT443" s="165" t="s">
        <v>218</v>
      </c>
      <c r="AU443" s="165" t="s">
        <v>86</v>
      </c>
      <c r="AV443" s="13" t="s">
        <v>148</v>
      </c>
      <c r="AW443" s="13" t="s">
        <v>32</v>
      </c>
      <c r="AX443" s="13" t="s">
        <v>84</v>
      </c>
      <c r="AY443" s="165" t="s">
        <v>127</v>
      </c>
    </row>
    <row r="444" spans="2:65" s="1" customFormat="1" ht="21.75" customHeight="1">
      <c r="B444" s="136"/>
      <c r="C444" s="137" t="s">
        <v>710</v>
      </c>
      <c r="D444" s="137" t="s">
        <v>130</v>
      </c>
      <c r="E444" s="138" t="s">
        <v>711</v>
      </c>
      <c r="F444" s="139" t="s">
        <v>712</v>
      </c>
      <c r="G444" s="140" t="s">
        <v>216</v>
      </c>
      <c r="H444" s="141">
        <v>45</v>
      </c>
      <c r="I444" s="142"/>
      <c r="J444" s="143">
        <f>ROUND(I444*H444,2)</f>
        <v>0</v>
      </c>
      <c r="K444" s="139" t="s">
        <v>134</v>
      </c>
      <c r="L444" s="32"/>
      <c r="M444" s="144" t="s">
        <v>1</v>
      </c>
      <c r="N444" s="145" t="s">
        <v>41</v>
      </c>
      <c r="P444" s="146">
        <f>O444*H444</f>
        <v>0</v>
      </c>
      <c r="Q444" s="146">
        <v>5.6000000000000001E-2</v>
      </c>
      <c r="R444" s="146">
        <f>Q444*H444</f>
        <v>2.52</v>
      </c>
      <c r="S444" s="146">
        <v>0</v>
      </c>
      <c r="T444" s="147">
        <f>S444*H444</f>
        <v>0</v>
      </c>
      <c r="AR444" s="148" t="s">
        <v>148</v>
      </c>
      <c r="AT444" s="148" t="s">
        <v>130</v>
      </c>
      <c r="AU444" s="148" t="s">
        <v>86</v>
      </c>
      <c r="AY444" s="17" t="s">
        <v>127</v>
      </c>
      <c r="BE444" s="149">
        <f>IF(N444="základní",J444,0)</f>
        <v>0</v>
      </c>
      <c r="BF444" s="149">
        <f>IF(N444="snížená",J444,0)</f>
        <v>0</v>
      </c>
      <c r="BG444" s="149">
        <f>IF(N444="zákl. přenesená",J444,0)</f>
        <v>0</v>
      </c>
      <c r="BH444" s="149">
        <f>IF(N444="sníž. přenesená",J444,0)</f>
        <v>0</v>
      </c>
      <c r="BI444" s="149">
        <f>IF(N444="nulová",J444,0)</f>
        <v>0</v>
      </c>
      <c r="BJ444" s="17" t="s">
        <v>84</v>
      </c>
      <c r="BK444" s="149">
        <f>ROUND(I444*H444,2)</f>
        <v>0</v>
      </c>
      <c r="BL444" s="17" t="s">
        <v>148</v>
      </c>
      <c r="BM444" s="148" t="s">
        <v>713</v>
      </c>
    </row>
    <row r="445" spans="2:65" s="1" customFormat="1" ht="24.2" customHeight="1">
      <c r="B445" s="136"/>
      <c r="C445" s="137" t="s">
        <v>714</v>
      </c>
      <c r="D445" s="137" t="s">
        <v>130</v>
      </c>
      <c r="E445" s="138" t="s">
        <v>715</v>
      </c>
      <c r="F445" s="139" t="s">
        <v>716</v>
      </c>
      <c r="G445" s="140" t="s">
        <v>216</v>
      </c>
      <c r="H445" s="141">
        <v>200</v>
      </c>
      <c r="I445" s="142"/>
      <c r="J445" s="143">
        <f>ROUND(I445*H445,2)</f>
        <v>0</v>
      </c>
      <c r="K445" s="139" t="s">
        <v>134</v>
      </c>
      <c r="L445" s="32"/>
      <c r="M445" s="144" t="s">
        <v>1</v>
      </c>
      <c r="N445" s="145" t="s">
        <v>41</v>
      </c>
      <c r="P445" s="146">
        <f>O445*H445</f>
        <v>0</v>
      </c>
      <c r="Q445" s="146">
        <v>2.0480000000000002E-2</v>
      </c>
      <c r="R445" s="146">
        <f>Q445*H445</f>
        <v>4.0960000000000001</v>
      </c>
      <c r="S445" s="146">
        <v>0</v>
      </c>
      <c r="T445" s="147">
        <f>S445*H445</f>
        <v>0</v>
      </c>
      <c r="AR445" s="148" t="s">
        <v>148</v>
      </c>
      <c r="AT445" s="148" t="s">
        <v>130</v>
      </c>
      <c r="AU445" s="148" t="s">
        <v>86</v>
      </c>
      <c r="AY445" s="17" t="s">
        <v>127</v>
      </c>
      <c r="BE445" s="149">
        <f>IF(N445="základní",J445,0)</f>
        <v>0</v>
      </c>
      <c r="BF445" s="149">
        <f>IF(N445="snížená",J445,0)</f>
        <v>0</v>
      </c>
      <c r="BG445" s="149">
        <f>IF(N445="zákl. přenesená",J445,0)</f>
        <v>0</v>
      </c>
      <c r="BH445" s="149">
        <f>IF(N445="sníž. přenesená",J445,0)</f>
        <v>0</v>
      </c>
      <c r="BI445" s="149">
        <f>IF(N445="nulová",J445,0)</f>
        <v>0</v>
      </c>
      <c r="BJ445" s="17" t="s">
        <v>84</v>
      </c>
      <c r="BK445" s="149">
        <f>ROUND(I445*H445,2)</f>
        <v>0</v>
      </c>
      <c r="BL445" s="17" t="s">
        <v>148</v>
      </c>
      <c r="BM445" s="148" t="s">
        <v>717</v>
      </c>
    </row>
    <row r="446" spans="2:65" s="12" customFormat="1" ht="11.25">
      <c r="B446" s="157"/>
      <c r="D446" s="150" t="s">
        <v>218</v>
      </c>
      <c r="E446" s="158" t="s">
        <v>1</v>
      </c>
      <c r="F446" s="159" t="s">
        <v>718</v>
      </c>
      <c r="H446" s="160">
        <v>200</v>
      </c>
      <c r="I446" s="161"/>
      <c r="L446" s="157"/>
      <c r="M446" s="162"/>
      <c r="T446" s="163"/>
      <c r="AT446" s="158" t="s">
        <v>218</v>
      </c>
      <c r="AU446" s="158" t="s">
        <v>86</v>
      </c>
      <c r="AV446" s="12" t="s">
        <v>86</v>
      </c>
      <c r="AW446" s="12" t="s">
        <v>32</v>
      </c>
      <c r="AX446" s="12" t="s">
        <v>84</v>
      </c>
      <c r="AY446" s="158" t="s">
        <v>127</v>
      </c>
    </row>
    <row r="447" spans="2:65" s="1" customFormat="1" ht="33" customHeight="1">
      <c r="B447" s="136"/>
      <c r="C447" s="137" t="s">
        <v>719</v>
      </c>
      <c r="D447" s="137" t="s">
        <v>130</v>
      </c>
      <c r="E447" s="138" t="s">
        <v>720</v>
      </c>
      <c r="F447" s="139" t="s">
        <v>721</v>
      </c>
      <c r="G447" s="140" t="s">
        <v>216</v>
      </c>
      <c r="H447" s="141">
        <v>200</v>
      </c>
      <c r="I447" s="142"/>
      <c r="J447" s="143">
        <f>ROUND(I447*H447,2)</f>
        <v>0</v>
      </c>
      <c r="K447" s="139" t="s">
        <v>134</v>
      </c>
      <c r="L447" s="32"/>
      <c r="M447" s="144" t="s">
        <v>1</v>
      </c>
      <c r="N447" s="145" t="s">
        <v>41</v>
      </c>
      <c r="P447" s="146">
        <f>O447*H447</f>
        <v>0</v>
      </c>
      <c r="Q447" s="146">
        <v>7.9000000000000008E-3</v>
      </c>
      <c r="R447" s="146">
        <f>Q447*H447</f>
        <v>1.58</v>
      </c>
      <c r="S447" s="146">
        <v>0</v>
      </c>
      <c r="T447" s="147">
        <f>S447*H447</f>
        <v>0</v>
      </c>
      <c r="AR447" s="148" t="s">
        <v>148</v>
      </c>
      <c r="AT447" s="148" t="s">
        <v>130</v>
      </c>
      <c r="AU447" s="148" t="s">
        <v>86</v>
      </c>
      <c r="AY447" s="17" t="s">
        <v>127</v>
      </c>
      <c r="BE447" s="149">
        <f>IF(N447="základní",J447,0)</f>
        <v>0</v>
      </c>
      <c r="BF447" s="149">
        <f>IF(N447="snížená",J447,0)</f>
        <v>0</v>
      </c>
      <c r="BG447" s="149">
        <f>IF(N447="zákl. přenesená",J447,0)</f>
        <v>0</v>
      </c>
      <c r="BH447" s="149">
        <f>IF(N447="sníž. přenesená",J447,0)</f>
        <v>0</v>
      </c>
      <c r="BI447" s="149">
        <f>IF(N447="nulová",J447,0)</f>
        <v>0</v>
      </c>
      <c r="BJ447" s="17" t="s">
        <v>84</v>
      </c>
      <c r="BK447" s="149">
        <f>ROUND(I447*H447,2)</f>
        <v>0</v>
      </c>
      <c r="BL447" s="17" t="s">
        <v>148</v>
      </c>
      <c r="BM447" s="148" t="s">
        <v>722</v>
      </c>
    </row>
    <row r="448" spans="2:65" s="1" customFormat="1" ht="24.2" customHeight="1">
      <c r="B448" s="136"/>
      <c r="C448" s="137" t="s">
        <v>723</v>
      </c>
      <c r="D448" s="137" t="s">
        <v>130</v>
      </c>
      <c r="E448" s="138" t="s">
        <v>724</v>
      </c>
      <c r="F448" s="139" t="s">
        <v>725</v>
      </c>
      <c r="G448" s="140" t="s">
        <v>216</v>
      </c>
      <c r="H448" s="141">
        <v>222</v>
      </c>
      <c r="I448" s="142"/>
      <c r="J448" s="143">
        <f>ROUND(I448*H448,2)</f>
        <v>0</v>
      </c>
      <c r="K448" s="139" t="s">
        <v>134</v>
      </c>
      <c r="L448" s="32"/>
      <c r="M448" s="144" t="s">
        <v>1</v>
      </c>
      <c r="N448" s="145" t="s">
        <v>41</v>
      </c>
      <c r="P448" s="146">
        <f>O448*H448</f>
        <v>0</v>
      </c>
      <c r="Q448" s="146">
        <v>1.54E-2</v>
      </c>
      <c r="R448" s="146">
        <f>Q448*H448</f>
        <v>3.4188000000000001</v>
      </c>
      <c r="S448" s="146">
        <v>0</v>
      </c>
      <c r="T448" s="147">
        <f>S448*H448</f>
        <v>0</v>
      </c>
      <c r="AR448" s="148" t="s">
        <v>148</v>
      </c>
      <c r="AT448" s="148" t="s">
        <v>130</v>
      </c>
      <c r="AU448" s="148" t="s">
        <v>86</v>
      </c>
      <c r="AY448" s="17" t="s">
        <v>127</v>
      </c>
      <c r="BE448" s="149">
        <f>IF(N448="základní",J448,0)</f>
        <v>0</v>
      </c>
      <c r="BF448" s="149">
        <f>IF(N448="snížená",J448,0)</f>
        <v>0</v>
      </c>
      <c r="BG448" s="149">
        <f>IF(N448="zákl. přenesená",J448,0)</f>
        <v>0</v>
      </c>
      <c r="BH448" s="149">
        <f>IF(N448="sníž. přenesená",J448,0)</f>
        <v>0</v>
      </c>
      <c r="BI448" s="149">
        <f>IF(N448="nulová",J448,0)</f>
        <v>0</v>
      </c>
      <c r="BJ448" s="17" t="s">
        <v>84</v>
      </c>
      <c r="BK448" s="149">
        <f>ROUND(I448*H448,2)</f>
        <v>0</v>
      </c>
      <c r="BL448" s="17" t="s">
        <v>148</v>
      </c>
      <c r="BM448" s="148" t="s">
        <v>726</v>
      </c>
    </row>
    <row r="449" spans="2:65" s="12" customFormat="1" ht="11.25">
      <c r="B449" s="157"/>
      <c r="D449" s="150" t="s">
        <v>218</v>
      </c>
      <c r="E449" s="158" t="s">
        <v>1</v>
      </c>
      <c r="F449" s="159" t="s">
        <v>727</v>
      </c>
      <c r="H449" s="160">
        <v>237</v>
      </c>
      <c r="I449" s="161"/>
      <c r="L449" s="157"/>
      <c r="M449" s="162"/>
      <c r="T449" s="163"/>
      <c r="AT449" s="158" t="s">
        <v>218</v>
      </c>
      <c r="AU449" s="158" t="s">
        <v>86</v>
      </c>
      <c r="AV449" s="12" t="s">
        <v>86</v>
      </c>
      <c r="AW449" s="12" t="s">
        <v>32</v>
      </c>
      <c r="AX449" s="12" t="s">
        <v>76</v>
      </c>
      <c r="AY449" s="158" t="s">
        <v>127</v>
      </c>
    </row>
    <row r="450" spans="2:65" s="12" customFormat="1" ht="11.25">
      <c r="B450" s="157"/>
      <c r="D450" s="150" t="s">
        <v>218</v>
      </c>
      <c r="E450" s="158" t="s">
        <v>1</v>
      </c>
      <c r="F450" s="159" t="s">
        <v>728</v>
      </c>
      <c r="H450" s="160">
        <v>-15</v>
      </c>
      <c r="I450" s="161"/>
      <c r="L450" s="157"/>
      <c r="M450" s="162"/>
      <c r="T450" s="163"/>
      <c r="AT450" s="158" t="s">
        <v>218</v>
      </c>
      <c r="AU450" s="158" t="s">
        <v>86</v>
      </c>
      <c r="AV450" s="12" t="s">
        <v>86</v>
      </c>
      <c r="AW450" s="12" t="s">
        <v>32</v>
      </c>
      <c r="AX450" s="12" t="s">
        <v>76</v>
      </c>
      <c r="AY450" s="158" t="s">
        <v>127</v>
      </c>
    </row>
    <row r="451" spans="2:65" s="13" customFormat="1" ht="11.25">
      <c r="B451" s="164"/>
      <c r="D451" s="150" t="s">
        <v>218</v>
      </c>
      <c r="E451" s="165" t="s">
        <v>1</v>
      </c>
      <c r="F451" s="166" t="s">
        <v>226</v>
      </c>
      <c r="H451" s="167">
        <v>222</v>
      </c>
      <c r="I451" s="168"/>
      <c r="L451" s="164"/>
      <c r="M451" s="169"/>
      <c r="T451" s="170"/>
      <c r="AT451" s="165" t="s">
        <v>218</v>
      </c>
      <c r="AU451" s="165" t="s">
        <v>86</v>
      </c>
      <c r="AV451" s="13" t="s">
        <v>148</v>
      </c>
      <c r="AW451" s="13" t="s">
        <v>32</v>
      </c>
      <c r="AX451" s="13" t="s">
        <v>84</v>
      </c>
      <c r="AY451" s="165" t="s">
        <v>127</v>
      </c>
    </row>
    <row r="452" spans="2:65" s="1" customFormat="1" ht="24.2" customHeight="1">
      <c r="B452" s="136"/>
      <c r="C452" s="137" t="s">
        <v>729</v>
      </c>
      <c r="D452" s="137" t="s">
        <v>130</v>
      </c>
      <c r="E452" s="138" t="s">
        <v>730</v>
      </c>
      <c r="F452" s="139" t="s">
        <v>731</v>
      </c>
      <c r="G452" s="140" t="s">
        <v>216</v>
      </c>
      <c r="H452" s="141">
        <v>223</v>
      </c>
      <c r="I452" s="142"/>
      <c r="J452" s="143">
        <f>ROUND(I452*H452,2)</f>
        <v>0</v>
      </c>
      <c r="K452" s="139" t="s">
        <v>134</v>
      </c>
      <c r="L452" s="32"/>
      <c r="M452" s="144" t="s">
        <v>1</v>
      </c>
      <c r="N452" s="145" t="s">
        <v>41</v>
      </c>
      <c r="P452" s="146">
        <f>O452*H452</f>
        <v>0</v>
      </c>
      <c r="Q452" s="146">
        <v>1.8380000000000001E-2</v>
      </c>
      <c r="R452" s="146">
        <f>Q452*H452</f>
        <v>4.0987400000000003</v>
      </c>
      <c r="S452" s="146">
        <v>0</v>
      </c>
      <c r="T452" s="147">
        <f>S452*H452</f>
        <v>0</v>
      </c>
      <c r="AR452" s="148" t="s">
        <v>148</v>
      </c>
      <c r="AT452" s="148" t="s">
        <v>130</v>
      </c>
      <c r="AU452" s="148" t="s">
        <v>86</v>
      </c>
      <c r="AY452" s="17" t="s">
        <v>127</v>
      </c>
      <c r="BE452" s="149">
        <f>IF(N452="základní",J452,0)</f>
        <v>0</v>
      </c>
      <c r="BF452" s="149">
        <f>IF(N452="snížená",J452,0)</f>
        <v>0</v>
      </c>
      <c r="BG452" s="149">
        <f>IF(N452="zákl. přenesená",J452,0)</f>
        <v>0</v>
      </c>
      <c r="BH452" s="149">
        <f>IF(N452="sníž. přenesená",J452,0)</f>
        <v>0</v>
      </c>
      <c r="BI452" s="149">
        <f>IF(N452="nulová",J452,0)</f>
        <v>0</v>
      </c>
      <c r="BJ452" s="17" t="s">
        <v>84</v>
      </c>
      <c r="BK452" s="149">
        <f>ROUND(I452*H452,2)</f>
        <v>0</v>
      </c>
      <c r="BL452" s="17" t="s">
        <v>148</v>
      </c>
      <c r="BM452" s="148" t="s">
        <v>732</v>
      </c>
    </row>
    <row r="453" spans="2:65" s="12" customFormat="1" ht="11.25">
      <c r="B453" s="157"/>
      <c r="D453" s="150" t="s">
        <v>218</v>
      </c>
      <c r="E453" s="158" t="s">
        <v>1</v>
      </c>
      <c r="F453" s="159" t="s">
        <v>733</v>
      </c>
      <c r="H453" s="160">
        <v>223</v>
      </c>
      <c r="I453" s="161"/>
      <c r="L453" s="157"/>
      <c r="M453" s="162"/>
      <c r="T453" s="163"/>
      <c r="AT453" s="158" t="s">
        <v>218</v>
      </c>
      <c r="AU453" s="158" t="s">
        <v>86</v>
      </c>
      <c r="AV453" s="12" t="s">
        <v>86</v>
      </c>
      <c r="AW453" s="12" t="s">
        <v>32</v>
      </c>
      <c r="AX453" s="12" t="s">
        <v>84</v>
      </c>
      <c r="AY453" s="158" t="s">
        <v>127</v>
      </c>
    </row>
    <row r="454" spans="2:65" s="1" customFormat="1" ht="24.2" customHeight="1">
      <c r="B454" s="136"/>
      <c r="C454" s="137" t="s">
        <v>734</v>
      </c>
      <c r="D454" s="137" t="s">
        <v>130</v>
      </c>
      <c r="E454" s="138" t="s">
        <v>735</v>
      </c>
      <c r="F454" s="139" t="s">
        <v>736</v>
      </c>
      <c r="G454" s="140" t="s">
        <v>216</v>
      </c>
      <c r="H454" s="141">
        <v>223</v>
      </c>
      <c r="I454" s="142"/>
      <c r="J454" s="143">
        <f>ROUND(I454*H454,2)</f>
        <v>0</v>
      </c>
      <c r="K454" s="139" t="s">
        <v>1</v>
      </c>
      <c r="L454" s="32"/>
      <c r="M454" s="144" t="s">
        <v>1</v>
      </c>
      <c r="N454" s="145" t="s">
        <v>41</v>
      </c>
      <c r="P454" s="146">
        <f>O454*H454</f>
        <v>0</v>
      </c>
      <c r="Q454" s="146">
        <v>0</v>
      </c>
      <c r="R454" s="146">
        <f>Q454*H454</f>
        <v>0</v>
      </c>
      <c r="S454" s="146">
        <v>0</v>
      </c>
      <c r="T454" s="147">
        <f>S454*H454</f>
        <v>0</v>
      </c>
      <c r="AR454" s="148" t="s">
        <v>148</v>
      </c>
      <c r="AT454" s="148" t="s">
        <v>130</v>
      </c>
      <c r="AU454" s="148" t="s">
        <v>86</v>
      </c>
      <c r="AY454" s="17" t="s">
        <v>127</v>
      </c>
      <c r="BE454" s="149">
        <f>IF(N454="základní",J454,0)</f>
        <v>0</v>
      </c>
      <c r="BF454" s="149">
        <f>IF(N454="snížená",J454,0)</f>
        <v>0</v>
      </c>
      <c r="BG454" s="149">
        <f>IF(N454="zákl. přenesená",J454,0)</f>
        <v>0</v>
      </c>
      <c r="BH454" s="149">
        <f>IF(N454="sníž. přenesená",J454,0)</f>
        <v>0</v>
      </c>
      <c r="BI454" s="149">
        <f>IF(N454="nulová",J454,0)</f>
        <v>0</v>
      </c>
      <c r="BJ454" s="17" t="s">
        <v>84</v>
      </c>
      <c r="BK454" s="149">
        <f>ROUND(I454*H454,2)</f>
        <v>0</v>
      </c>
      <c r="BL454" s="17" t="s">
        <v>148</v>
      </c>
      <c r="BM454" s="148" t="s">
        <v>737</v>
      </c>
    </row>
    <row r="455" spans="2:65" s="1" customFormat="1" ht="21.75" customHeight="1">
      <c r="B455" s="136"/>
      <c r="C455" s="137" t="s">
        <v>738</v>
      </c>
      <c r="D455" s="137" t="s">
        <v>130</v>
      </c>
      <c r="E455" s="138" t="s">
        <v>739</v>
      </c>
      <c r="F455" s="139" t="s">
        <v>740</v>
      </c>
      <c r="G455" s="140" t="s">
        <v>216</v>
      </c>
      <c r="H455" s="141">
        <v>30</v>
      </c>
      <c r="I455" s="142"/>
      <c r="J455" s="143">
        <f>ROUND(I455*H455,2)</f>
        <v>0</v>
      </c>
      <c r="K455" s="139" t="s">
        <v>134</v>
      </c>
      <c r="L455" s="32"/>
      <c r="M455" s="144" t="s">
        <v>1</v>
      </c>
      <c r="N455" s="145" t="s">
        <v>41</v>
      </c>
      <c r="P455" s="146">
        <f>O455*H455</f>
        <v>0</v>
      </c>
      <c r="Q455" s="146">
        <v>4.3800000000000002E-3</v>
      </c>
      <c r="R455" s="146">
        <f>Q455*H455</f>
        <v>0.13140000000000002</v>
      </c>
      <c r="S455" s="146">
        <v>0</v>
      </c>
      <c r="T455" s="147">
        <f>S455*H455</f>
        <v>0</v>
      </c>
      <c r="AR455" s="148" t="s">
        <v>148</v>
      </c>
      <c r="AT455" s="148" t="s">
        <v>130</v>
      </c>
      <c r="AU455" s="148" t="s">
        <v>86</v>
      </c>
      <c r="AY455" s="17" t="s">
        <v>127</v>
      </c>
      <c r="BE455" s="149">
        <f>IF(N455="základní",J455,0)</f>
        <v>0</v>
      </c>
      <c r="BF455" s="149">
        <f>IF(N455="snížená",J455,0)</f>
        <v>0</v>
      </c>
      <c r="BG455" s="149">
        <f>IF(N455="zákl. přenesená",J455,0)</f>
        <v>0</v>
      </c>
      <c r="BH455" s="149">
        <f>IF(N455="sníž. přenesená",J455,0)</f>
        <v>0</v>
      </c>
      <c r="BI455" s="149">
        <f>IF(N455="nulová",J455,0)</f>
        <v>0</v>
      </c>
      <c r="BJ455" s="17" t="s">
        <v>84</v>
      </c>
      <c r="BK455" s="149">
        <f>ROUND(I455*H455,2)</f>
        <v>0</v>
      </c>
      <c r="BL455" s="17" t="s">
        <v>148</v>
      </c>
      <c r="BM455" s="148" t="s">
        <v>741</v>
      </c>
    </row>
    <row r="456" spans="2:65" s="1" customFormat="1" ht="19.5">
      <c r="B456" s="32"/>
      <c r="D456" s="150" t="s">
        <v>137</v>
      </c>
      <c r="F456" s="151" t="s">
        <v>742</v>
      </c>
      <c r="I456" s="152"/>
      <c r="L456" s="32"/>
      <c r="M456" s="153"/>
      <c r="T456" s="56"/>
      <c r="AT456" s="17" t="s">
        <v>137</v>
      </c>
      <c r="AU456" s="17" t="s">
        <v>86</v>
      </c>
    </row>
    <row r="457" spans="2:65" s="11" customFormat="1" ht="22.9" customHeight="1">
      <c r="B457" s="124"/>
      <c r="D457" s="125" t="s">
        <v>75</v>
      </c>
      <c r="E457" s="134" t="s">
        <v>569</v>
      </c>
      <c r="F457" s="134" t="s">
        <v>743</v>
      </c>
      <c r="I457" s="127"/>
      <c r="J457" s="135">
        <f>BK457</f>
        <v>0</v>
      </c>
      <c r="L457" s="124"/>
      <c r="M457" s="129"/>
      <c r="P457" s="130">
        <f>SUM(P458:P526)</f>
        <v>0</v>
      </c>
      <c r="R457" s="130">
        <f>SUM(R458:R526)</f>
        <v>3.8161644499999996</v>
      </c>
      <c r="T457" s="131">
        <f>SUM(T458:T526)</f>
        <v>0</v>
      </c>
      <c r="AR457" s="125" t="s">
        <v>84</v>
      </c>
      <c r="AT457" s="132" t="s">
        <v>75</v>
      </c>
      <c r="AU457" s="132" t="s">
        <v>84</v>
      </c>
      <c r="AY457" s="125" t="s">
        <v>127</v>
      </c>
      <c r="BK457" s="133">
        <f>SUM(BK458:BK526)</f>
        <v>0</v>
      </c>
    </row>
    <row r="458" spans="2:65" s="1" customFormat="1" ht="24.2" customHeight="1">
      <c r="B458" s="136"/>
      <c r="C458" s="137" t="s">
        <v>744</v>
      </c>
      <c r="D458" s="137" t="s">
        <v>130</v>
      </c>
      <c r="E458" s="138" t="s">
        <v>745</v>
      </c>
      <c r="F458" s="139" t="s">
        <v>746</v>
      </c>
      <c r="G458" s="140" t="s">
        <v>216</v>
      </c>
      <c r="H458" s="141">
        <v>17</v>
      </c>
      <c r="I458" s="142"/>
      <c r="J458" s="143">
        <f>ROUND(I458*H458,2)</f>
        <v>0</v>
      </c>
      <c r="K458" s="139" t="s">
        <v>134</v>
      </c>
      <c r="L458" s="32"/>
      <c r="M458" s="144" t="s">
        <v>1</v>
      </c>
      <c r="N458" s="145" t="s">
        <v>41</v>
      </c>
      <c r="P458" s="146">
        <f>O458*H458</f>
        <v>0</v>
      </c>
      <c r="Q458" s="146">
        <v>2.7300000000000001E-2</v>
      </c>
      <c r="R458" s="146">
        <f>Q458*H458</f>
        <v>0.46410000000000001</v>
      </c>
      <c r="S458" s="146">
        <v>0</v>
      </c>
      <c r="T458" s="147">
        <f>S458*H458</f>
        <v>0</v>
      </c>
      <c r="AR458" s="148" t="s">
        <v>148</v>
      </c>
      <c r="AT458" s="148" t="s">
        <v>130</v>
      </c>
      <c r="AU458" s="148" t="s">
        <v>86</v>
      </c>
      <c r="AY458" s="17" t="s">
        <v>127</v>
      </c>
      <c r="BE458" s="149">
        <f>IF(N458="základní",J458,0)</f>
        <v>0</v>
      </c>
      <c r="BF458" s="149">
        <f>IF(N458="snížená",J458,0)</f>
        <v>0</v>
      </c>
      <c r="BG458" s="149">
        <f>IF(N458="zákl. přenesená",J458,0)</f>
        <v>0</v>
      </c>
      <c r="BH458" s="149">
        <f>IF(N458="sníž. přenesená",J458,0)</f>
        <v>0</v>
      </c>
      <c r="BI458" s="149">
        <f>IF(N458="nulová",J458,0)</f>
        <v>0</v>
      </c>
      <c r="BJ458" s="17" t="s">
        <v>84</v>
      </c>
      <c r="BK458" s="149">
        <f>ROUND(I458*H458,2)</f>
        <v>0</v>
      </c>
      <c r="BL458" s="17" t="s">
        <v>148</v>
      </c>
      <c r="BM458" s="148" t="s">
        <v>747</v>
      </c>
    </row>
    <row r="459" spans="2:65" s="12" customFormat="1" ht="11.25">
      <c r="B459" s="157"/>
      <c r="D459" s="150" t="s">
        <v>218</v>
      </c>
      <c r="E459" s="158" t="s">
        <v>1</v>
      </c>
      <c r="F459" s="159" t="s">
        <v>748</v>
      </c>
      <c r="H459" s="160">
        <v>15</v>
      </c>
      <c r="I459" s="161"/>
      <c r="L459" s="157"/>
      <c r="M459" s="162"/>
      <c r="T459" s="163"/>
      <c r="AT459" s="158" t="s">
        <v>218</v>
      </c>
      <c r="AU459" s="158" t="s">
        <v>86</v>
      </c>
      <c r="AV459" s="12" t="s">
        <v>86</v>
      </c>
      <c r="AW459" s="12" t="s">
        <v>32</v>
      </c>
      <c r="AX459" s="12" t="s">
        <v>76</v>
      </c>
      <c r="AY459" s="158" t="s">
        <v>127</v>
      </c>
    </row>
    <row r="460" spans="2:65" s="12" customFormat="1" ht="11.25">
      <c r="B460" s="157"/>
      <c r="D460" s="150" t="s">
        <v>218</v>
      </c>
      <c r="E460" s="158" t="s">
        <v>1</v>
      </c>
      <c r="F460" s="159" t="s">
        <v>749</v>
      </c>
      <c r="H460" s="160">
        <v>2</v>
      </c>
      <c r="I460" s="161"/>
      <c r="L460" s="157"/>
      <c r="M460" s="162"/>
      <c r="T460" s="163"/>
      <c r="AT460" s="158" t="s">
        <v>218</v>
      </c>
      <c r="AU460" s="158" t="s">
        <v>86</v>
      </c>
      <c r="AV460" s="12" t="s">
        <v>86</v>
      </c>
      <c r="AW460" s="12" t="s">
        <v>32</v>
      </c>
      <c r="AX460" s="12" t="s">
        <v>76</v>
      </c>
      <c r="AY460" s="158" t="s">
        <v>127</v>
      </c>
    </row>
    <row r="461" spans="2:65" s="13" customFormat="1" ht="11.25">
      <c r="B461" s="164"/>
      <c r="D461" s="150" t="s">
        <v>218</v>
      </c>
      <c r="E461" s="165" t="s">
        <v>1</v>
      </c>
      <c r="F461" s="166" t="s">
        <v>226</v>
      </c>
      <c r="H461" s="167">
        <v>17</v>
      </c>
      <c r="I461" s="168"/>
      <c r="L461" s="164"/>
      <c r="M461" s="169"/>
      <c r="T461" s="170"/>
      <c r="AT461" s="165" t="s">
        <v>218</v>
      </c>
      <c r="AU461" s="165" t="s">
        <v>86</v>
      </c>
      <c r="AV461" s="13" t="s">
        <v>148</v>
      </c>
      <c r="AW461" s="13" t="s">
        <v>32</v>
      </c>
      <c r="AX461" s="13" t="s">
        <v>84</v>
      </c>
      <c r="AY461" s="165" t="s">
        <v>127</v>
      </c>
    </row>
    <row r="462" spans="2:65" s="1" customFormat="1" ht="24.2" customHeight="1">
      <c r="B462" s="136"/>
      <c r="C462" s="137" t="s">
        <v>750</v>
      </c>
      <c r="D462" s="137" t="s">
        <v>130</v>
      </c>
      <c r="E462" s="138" t="s">
        <v>751</v>
      </c>
      <c r="F462" s="139" t="s">
        <v>752</v>
      </c>
      <c r="G462" s="140" t="s">
        <v>216</v>
      </c>
      <c r="H462" s="141">
        <v>34</v>
      </c>
      <c r="I462" s="142"/>
      <c r="J462" s="143">
        <f>ROUND(I462*H462,2)</f>
        <v>0</v>
      </c>
      <c r="K462" s="139" t="s">
        <v>134</v>
      </c>
      <c r="L462" s="32"/>
      <c r="M462" s="144" t="s">
        <v>1</v>
      </c>
      <c r="N462" s="145" t="s">
        <v>41</v>
      </c>
      <c r="P462" s="146">
        <f>O462*H462</f>
        <v>0</v>
      </c>
      <c r="Q462" s="146">
        <v>1.0500000000000001E-2</v>
      </c>
      <c r="R462" s="146">
        <f>Q462*H462</f>
        <v>0.35700000000000004</v>
      </c>
      <c r="S462" s="146">
        <v>0</v>
      </c>
      <c r="T462" s="147">
        <f>S462*H462</f>
        <v>0</v>
      </c>
      <c r="AR462" s="148" t="s">
        <v>148</v>
      </c>
      <c r="AT462" s="148" t="s">
        <v>130</v>
      </c>
      <c r="AU462" s="148" t="s">
        <v>86</v>
      </c>
      <c r="AY462" s="17" t="s">
        <v>127</v>
      </c>
      <c r="BE462" s="149">
        <f>IF(N462="základní",J462,0)</f>
        <v>0</v>
      </c>
      <c r="BF462" s="149">
        <f>IF(N462="snížená",J462,0)</f>
        <v>0</v>
      </c>
      <c r="BG462" s="149">
        <f>IF(N462="zákl. přenesená",J462,0)</f>
        <v>0</v>
      </c>
      <c r="BH462" s="149">
        <f>IF(N462="sníž. přenesená",J462,0)</f>
        <v>0</v>
      </c>
      <c r="BI462" s="149">
        <f>IF(N462="nulová",J462,0)</f>
        <v>0</v>
      </c>
      <c r="BJ462" s="17" t="s">
        <v>84</v>
      </c>
      <c r="BK462" s="149">
        <f>ROUND(I462*H462,2)</f>
        <v>0</v>
      </c>
      <c r="BL462" s="17" t="s">
        <v>148</v>
      </c>
      <c r="BM462" s="148" t="s">
        <v>753</v>
      </c>
    </row>
    <row r="463" spans="2:65" s="12" customFormat="1" ht="11.25">
      <c r="B463" s="157"/>
      <c r="D463" s="150" t="s">
        <v>218</v>
      </c>
      <c r="E463" s="158" t="s">
        <v>1</v>
      </c>
      <c r="F463" s="159" t="s">
        <v>754</v>
      </c>
      <c r="H463" s="160">
        <v>34</v>
      </c>
      <c r="I463" s="161"/>
      <c r="L463" s="157"/>
      <c r="M463" s="162"/>
      <c r="T463" s="163"/>
      <c r="AT463" s="158" t="s">
        <v>218</v>
      </c>
      <c r="AU463" s="158" t="s">
        <v>86</v>
      </c>
      <c r="AV463" s="12" t="s">
        <v>86</v>
      </c>
      <c r="AW463" s="12" t="s">
        <v>32</v>
      </c>
      <c r="AX463" s="12" t="s">
        <v>84</v>
      </c>
      <c r="AY463" s="158" t="s">
        <v>127</v>
      </c>
    </row>
    <row r="464" spans="2:65" s="1" customFormat="1" ht="24.2" customHeight="1">
      <c r="B464" s="136"/>
      <c r="C464" s="137" t="s">
        <v>755</v>
      </c>
      <c r="D464" s="137" t="s">
        <v>130</v>
      </c>
      <c r="E464" s="138" t="s">
        <v>756</v>
      </c>
      <c r="F464" s="139" t="s">
        <v>757</v>
      </c>
      <c r="G464" s="140" t="s">
        <v>216</v>
      </c>
      <c r="H464" s="141">
        <v>17</v>
      </c>
      <c r="I464" s="142"/>
      <c r="J464" s="143">
        <f>ROUND(I464*H464,2)</f>
        <v>0</v>
      </c>
      <c r="K464" s="139" t="s">
        <v>134</v>
      </c>
      <c r="L464" s="32"/>
      <c r="M464" s="144" t="s">
        <v>1</v>
      </c>
      <c r="N464" s="145" t="s">
        <v>41</v>
      </c>
      <c r="P464" s="146">
        <f>O464*H464</f>
        <v>0</v>
      </c>
      <c r="Q464" s="146">
        <v>7.3499999999999998E-3</v>
      </c>
      <c r="R464" s="146">
        <f>Q464*H464</f>
        <v>0.12494999999999999</v>
      </c>
      <c r="S464" s="146">
        <v>0</v>
      </c>
      <c r="T464" s="147">
        <f>S464*H464</f>
        <v>0</v>
      </c>
      <c r="AR464" s="148" t="s">
        <v>148</v>
      </c>
      <c r="AT464" s="148" t="s">
        <v>130</v>
      </c>
      <c r="AU464" s="148" t="s">
        <v>86</v>
      </c>
      <c r="AY464" s="17" t="s">
        <v>127</v>
      </c>
      <c r="BE464" s="149">
        <f>IF(N464="základní",J464,0)</f>
        <v>0</v>
      </c>
      <c r="BF464" s="149">
        <f>IF(N464="snížená",J464,0)</f>
        <v>0</v>
      </c>
      <c r="BG464" s="149">
        <f>IF(N464="zákl. přenesená",J464,0)</f>
        <v>0</v>
      </c>
      <c r="BH464" s="149">
        <f>IF(N464="sníž. přenesená",J464,0)</f>
        <v>0</v>
      </c>
      <c r="BI464" s="149">
        <f>IF(N464="nulová",J464,0)</f>
        <v>0</v>
      </c>
      <c r="BJ464" s="17" t="s">
        <v>84</v>
      </c>
      <c r="BK464" s="149">
        <f>ROUND(I464*H464,2)</f>
        <v>0</v>
      </c>
      <c r="BL464" s="17" t="s">
        <v>148</v>
      </c>
      <c r="BM464" s="148" t="s">
        <v>758</v>
      </c>
    </row>
    <row r="465" spans="2:65" s="1" customFormat="1" ht="24.2" customHeight="1">
      <c r="B465" s="136"/>
      <c r="C465" s="137" t="s">
        <v>759</v>
      </c>
      <c r="D465" s="137" t="s">
        <v>130</v>
      </c>
      <c r="E465" s="138" t="s">
        <v>760</v>
      </c>
      <c r="F465" s="139" t="s">
        <v>761</v>
      </c>
      <c r="G465" s="140" t="s">
        <v>216</v>
      </c>
      <c r="H465" s="141">
        <v>17</v>
      </c>
      <c r="I465" s="142"/>
      <c r="J465" s="143">
        <f>ROUND(I465*H465,2)</f>
        <v>0</v>
      </c>
      <c r="K465" s="139" t="s">
        <v>134</v>
      </c>
      <c r="L465" s="32"/>
      <c r="M465" s="144" t="s">
        <v>1</v>
      </c>
      <c r="N465" s="145" t="s">
        <v>41</v>
      </c>
      <c r="P465" s="146">
        <f>O465*H465</f>
        <v>0</v>
      </c>
      <c r="Q465" s="146">
        <v>2.3099999999999999E-2</v>
      </c>
      <c r="R465" s="146">
        <f>Q465*H465</f>
        <v>0.39269999999999999</v>
      </c>
      <c r="S465" s="146">
        <v>0</v>
      </c>
      <c r="T465" s="147">
        <f>S465*H465</f>
        <v>0</v>
      </c>
      <c r="AR465" s="148" t="s">
        <v>148</v>
      </c>
      <c r="AT465" s="148" t="s">
        <v>130</v>
      </c>
      <c r="AU465" s="148" t="s">
        <v>86</v>
      </c>
      <c r="AY465" s="17" t="s">
        <v>127</v>
      </c>
      <c r="BE465" s="149">
        <f>IF(N465="základní",J465,0)</f>
        <v>0</v>
      </c>
      <c r="BF465" s="149">
        <f>IF(N465="snížená",J465,0)</f>
        <v>0</v>
      </c>
      <c r="BG465" s="149">
        <f>IF(N465="zákl. přenesená",J465,0)</f>
        <v>0</v>
      </c>
      <c r="BH465" s="149">
        <f>IF(N465="sníž. přenesená",J465,0)</f>
        <v>0</v>
      </c>
      <c r="BI465" s="149">
        <f>IF(N465="nulová",J465,0)</f>
        <v>0</v>
      </c>
      <c r="BJ465" s="17" t="s">
        <v>84</v>
      </c>
      <c r="BK465" s="149">
        <f>ROUND(I465*H465,2)</f>
        <v>0</v>
      </c>
      <c r="BL465" s="17" t="s">
        <v>148</v>
      </c>
      <c r="BM465" s="148" t="s">
        <v>762</v>
      </c>
    </row>
    <row r="466" spans="2:65" s="1" customFormat="1" ht="16.5" customHeight="1">
      <c r="B466" s="136"/>
      <c r="C466" s="137" t="s">
        <v>763</v>
      </c>
      <c r="D466" s="137" t="s">
        <v>130</v>
      </c>
      <c r="E466" s="138" t="s">
        <v>764</v>
      </c>
      <c r="F466" s="139" t="s">
        <v>765</v>
      </c>
      <c r="G466" s="140" t="s">
        <v>216</v>
      </c>
      <c r="H466" s="141">
        <v>150</v>
      </c>
      <c r="I466" s="142"/>
      <c r="J466" s="143">
        <f>ROUND(I466*H466,2)</f>
        <v>0</v>
      </c>
      <c r="K466" s="139" t="s">
        <v>134</v>
      </c>
      <c r="L466" s="32"/>
      <c r="M466" s="144" t="s">
        <v>1</v>
      </c>
      <c r="N466" s="145" t="s">
        <v>41</v>
      </c>
      <c r="P466" s="146">
        <f>O466*H466</f>
        <v>0</v>
      </c>
      <c r="Q466" s="146">
        <v>2.5999999999999998E-4</v>
      </c>
      <c r="R466" s="146">
        <f>Q466*H466</f>
        <v>3.9E-2</v>
      </c>
      <c r="S466" s="146">
        <v>0</v>
      </c>
      <c r="T466" s="147">
        <f>S466*H466</f>
        <v>0</v>
      </c>
      <c r="AR466" s="148" t="s">
        <v>148</v>
      </c>
      <c r="AT466" s="148" t="s">
        <v>130</v>
      </c>
      <c r="AU466" s="148" t="s">
        <v>86</v>
      </c>
      <c r="AY466" s="17" t="s">
        <v>127</v>
      </c>
      <c r="BE466" s="149">
        <f>IF(N466="základní",J466,0)</f>
        <v>0</v>
      </c>
      <c r="BF466" s="149">
        <f>IF(N466="snížená",J466,0)</f>
        <v>0</v>
      </c>
      <c r="BG466" s="149">
        <f>IF(N466="zákl. přenesená",J466,0)</f>
        <v>0</v>
      </c>
      <c r="BH466" s="149">
        <f>IF(N466="sníž. přenesená",J466,0)</f>
        <v>0</v>
      </c>
      <c r="BI466" s="149">
        <f>IF(N466="nulová",J466,0)</f>
        <v>0</v>
      </c>
      <c r="BJ466" s="17" t="s">
        <v>84</v>
      </c>
      <c r="BK466" s="149">
        <f>ROUND(I466*H466,2)</f>
        <v>0</v>
      </c>
      <c r="BL466" s="17" t="s">
        <v>148</v>
      </c>
      <c r="BM466" s="148" t="s">
        <v>766</v>
      </c>
    </row>
    <row r="467" spans="2:65" s="12" customFormat="1" ht="11.25">
      <c r="B467" s="157"/>
      <c r="D467" s="150" t="s">
        <v>218</v>
      </c>
      <c r="E467" s="158" t="s">
        <v>1</v>
      </c>
      <c r="F467" s="159" t="s">
        <v>767</v>
      </c>
      <c r="H467" s="160">
        <v>30</v>
      </c>
      <c r="I467" s="161"/>
      <c r="L467" s="157"/>
      <c r="M467" s="162"/>
      <c r="T467" s="163"/>
      <c r="AT467" s="158" t="s">
        <v>218</v>
      </c>
      <c r="AU467" s="158" t="s">
        <v>86</v>
      </c>
      <c r="AV467" s="12" t="s">
        <v>86</v>
      </c>
      <c r="AW467" s="12" t="s">
        <v>32</v>
      </c>
      <c r="AX467" s="12" t="s">
        <v>76</v>
      </c>
      <c r="AY467" s="158" t="s">
        <v>127</v>
      </c>
    </row>
    <row r="468" spans="2:65" s="12" customFormat="1" ht="11.25">
      <c r="B468" s="157"/>
      <c r="D468" s="150" t="s">
        <v>218</v>
      </c>
      <c r="E468" s="158" t="s">
        <v>1</v>
      </c>
      <c r="F468" s="159" t="s">
        <v>768</v>
      </c>
      <c r="H468" s="160">
        <v>120</v>
      </c>
      <c r="I468" s="161"/>
      <c r="L468" s="157"/>
      <c r="M468" s="162"/>
      <c r="T468" s="163"/>
      <c r="AT468" s="158" t="s">
        <v>218</v>
      </c>
      <c r="AU468" s="158" t="s">
        <v>86</v>
      </c>
      <c r="AV468" s="12" t="s">
        <v>86</v>
      </c>
      <c r="AW468" s="12" t="s">
        <v>32</v>
      </c>
      <c r="AX468" s="12" t="s">
        <v>76</v>
      </c>
      <c r="AY468" s="158" t="s">
        <v>127</v>
      </c>
    </row>
    <row r="469" spans="2:65" s="13" customFormat="1" ht="11.25">
      <c r="B469" s="164"/>
      <c r="D469" s="150" t="s">
        <v>218</v>
      </c>
      <c r="E469" s="165" t="s">
        <v>1</v>
      </c>
      <c r="F469" s="166" t="s">
        <v>226</v>
      </c>
      <c r="H469" s="167">
        <v>150</v>
      </c>
      <c r="I469" s="168"/>
      <c r="L469" s="164"/>
      <c r="M469" s="169"/>
      <c r="T469" s="170"/>
      <c r="AT469" s="165" t="s">
        <v>218</v>
      </c>
      <c r="AU469" s="165" t="s">
        <v>86</v>
      </c>
      <c r="AV469" s="13" t="s">
        <v>148</v>
      </c>
      <c r="AW469" s="13" t="s">
        <v>32</v>
      </c>
      <c r="AX469" s="13" t="s">
        <v>84</v>
      </c>
      <c r="AY469" s="165" t="s">
        <v>127</v>
      </c>
    </row>
    <row r="470" spans="2:65" s="1" customFormat="1" ht="44.25" customHeight="1">
      <c r="B470" s="136"/>
      <c r="C470" s="137" t="s">
        <v>769</v>
      </c>
      <c r="D470" s="137" t="s">
        <v>130</v>
      </c>
      <c r="E470" s="138" t="s">
        <v>770</v>
      </c>
      <c r="F470" s="139" t="s">
        <v>771</v>
      </c>
      <c r="G470" s="140" t="s">
        <v>216</v>
      </c>
      <c r="H470" s="141">
        <v>15</v>
      </c>
      <c r="I470" s="142"/>
      <c r="J470" s="143">
        <f>ROUND(I470*H470,2)</f>
        <v>0</v>
      </c>
      <c r="K470" s="139" t="s">
        <v>134</v>
      </c>
      <c r="L470" s="32"/>
      <c r="M470" s="144" t="s">
        <v>1</v>
      </c>
      <c r="N470" s="145" t="s">
        <v>41</v>
      </c>
      <c r="P470" s="146">
        <f>O470*H470</f>
        <v>0</v>
      </c>
      <c r="Q470" s="146">
        <v>8.5199999999999998E-3</v>
      </c>
      <c r="R470" s="146">
        <f>Q470*H470</f>
        <v>0.1278</v>
      </c>
      <c r="S470" s="146">
        <v>0</v>
      </c>
      <c r="T470" s="147">
        <f>S470*H470</f>
        <v>0</v>
      </c>
      <c r="AR470" s="148" t="s">
        <v>148</v>
      </c>
      <c r="AT470" s="148" t="s">
        <v>130</v>
      </c>
      <c r="AU470" s="148" t="s">
        <v>86</v>
      </c>
      <c r="AY470" s="17" t="s">
        <v>127</v>
      </c>
      <c r="BE470" s="149">
        <f>IF(N470="základní",J470,0)</f>
        <v>0</v>
      </c>
      <c r="BF470" s="149">
        <f>IF(N470="snížená",J470,0)</f>
        <v>0</v>
      </c>
      <c r="BG470" s="149">
        <f>IF(N470="zákl. přenesená",J470,0)</f>
        <v>0</v>
      </c>
      <c r="BH470" s="149">
        <f>IF(N470="sníž. přenesená",J470,0)</f>
        <v>0</v>
      </c>
      <c r="BI470" s="149">
        <f>IF(N470="nulová",J470,0)</f>
        <v>0</v>
      </c>
      <c r="BJ470" s="17" t="s">
        <v>84</v>
      </c>
      <c r="BK470" s="149">
        <f>ROUND(I470*H470,2)</f>
        <v>0</v>
      </c>
      <c r="BL470" s="17" t="s">
        <v>148</v>
      </c>
      <c r="BM470" s="148" t="s">
        <v>772</v>
      </c>
    </row>
    <row r="471" spans="2:65" s="12" customFormat="1" ht="11.25">
      <c r="B471" s="157"/>
      <c r="D471" s="150" t="s">
        <v>218</v>
      </c>
      <c r="E471" s="158" t="s">
        <v>1</v>
      </c>
      <c r="F471" s="159" t="s">
        <v>773</v>
      </c>
      <c r="H471" s="160">
        <v>5.04</v>
      </c>
      <c r="I471" s="161"/>
      <c r="L471" s="157"/>
      <c r="M471" s="162"/>
      <c r="T471" s="163"/>
      <c r="AT471" s="158" t="s">
        <v>218</v>
      </c>
      <c r="AU471" s="158" t="s">
        <v>86</v>
      </c>
      <c r="AV471" s="12" t="s">
        <v>86</v>
      </c>
      <c r="AW471" s="12" t="s">
        <v>32</v>
      </c>
      <c r="AX471" s="12" t="s">
        <v>76</v>
      </c>
      <c r="AY471" s="158" t="s">
        <v>127</v>
      </c>
    </row>
    <row r="472" spans="2:65" s="12" customFormat="1" ht="11.25">
      <c r="B472" s="157"/>
      <c r="D472" s="150" t="s">
        <v>218</v>
      </c>
      <c r="E472" s="158" t="s">
        <v>1</v>
      </c>
      <c r="F472" s="159" t="s">
        <v>774</v>
      </c>
      <c r="H472" s="160">
        <v>9.9600000000000009</v>
      </c>
      <c r="I472" s="161"/>
      <c r="L472" s="157"/>
      <c r="M472" s="162"/>
      <c r="T472" s="163"/>
      <c r="AT472" s="158" t="s">
        <v>218</v>
      </c>
      <c r="AU472" s="158" t="s">
        <v>86</v>
      </c>
      <c r="AV472" s="12" t="s">
        <v>86</v>
      </c>
      <c r="AW472" s="12" t="s">
        <v>32</v>
      </c>
      <c r="AX472" s="12" t="s">
        <v>76</v>
      </c>
      <c r="AY472" s="158" t="s">
        <v>127</v>
      </c>
    </row>
    <row r="473" spans="2:65" s="13" customFormat="1" ht="11.25">
      <c r="B473" s="164"/>
      <c r="D473" s="150" t="s">
        <v>218</v>
      </c>
      <c r="E473" s="165" t="s">
        <v>1</v>
      </c>
      <c r="F473" s="166" t="s">
        <v>226</v>
      </c>
      <c r="H473" s="167">
        <v>15</v>
      </c>
      <c r="I473" s="168"/>
      <c r="L473" s="164"/>
      <c r="M473" s="169"/>
      <c r="T473" s="170"/>
      <c r="AT473" s="165" t="s">
        <v>218</v>
      </c>
      <c r="AU473" s="165" t="s">
        <v>86</v>
      </c>
      <c r="AV473" s="13" t="s">
        <v>148</v>
      </c>
      <c r="AW473" s="13" t="s">
        <v>32</v>
      </c>
      <c r="AX473" s="13" t="s">
        <v>84</v>
      </c>
      <c r="AY473" s="165" t="s">
        <v>127</v>
      </c>
    </row>
    <row r="474" spans="2:65" s="1" customFormat="1" ht="24.2" customHeight="1">
      <c r="B474" s="136"/>
      <c r="C474" s="178" t="s">
        <v>775</v>
      </c>
      <c r="D474" s="178" t="s">
        <v>278</v>
      </c>
      <c r="E474" s="179" t="s">
        <v>776</v>
      </c>
      <c r="F474" s="180" t="s">
        <v>777</v>
      </c>
      <c r="G474" s="181" t="s">
        <v>216</v>
      </c>
      <c r="H474" s="182">
        <v>15.75</v>
      </c>
      <c r="I474" s="183"/>
      <c r="J474" s="184">
        <f>ROUND(I474*H474,2)</f>
        <v>0</v>
      </c>
      <c r="K474" s="180" t="s">
        <v>134</v>
      </c>
      <c r="L474" s="185"/>
      <c r="M474" s="186" t="s">
        <v>1</v>
      </c>
      <c r="N474" s="187" t="s">
        <v>41</v>
      </c>
      <c r="P474" s="146">
        <f>O474*H474</f>
        <v>0</v>
      </c>
      <c r="Q474" s="146">
        <v>4.1999999999999997E-3</v>
      </c>
      <c r="R474" s="146">
        <f>Q474*H474</f>
        <v>6.615E-2</v>
      </c>
      <c r="S474" s="146">
        <v>0</v>
      </c>
      <c r="T474" s="147">
        <f>S474*H474</f>
        <v>0</v>
      </c>
      <c r="AR474" s="148" t="s">
        <v>167</v>
      </c>
      <c r="AT474" s="148" t="s">
        <v>278</v>
      </c>
      <c r="AU474" s="148" t="s">
        <v>86</v>
      </c>
      <c r="AY474" s="17" t="s">
        <v>127</v>
      </c>
      <c r="BE474" s="149">
        <f>IF(N474="základní",J474,0)</f>
        <v>0</v>
      </c>
      <c r="BF474" s="149">
        <f>IF(N474="snížená",J474,0)</f>
        <v>0</v>
      </c>
      <c r="BG474" s="149">
        <f>IF(N474="zákl. přenesená",J474,0)</f>
        <v>0</v>
      </c>
      <c r="BH474" s="149">
        <f>IF(N474="sníž. přenesená",J474,0)</f>
        <v>0</v>
      </c>
      <c r="BI474" s="149">
        <f>IF(N474="nulová",J474,0)</f>
        <v>0</v>
      </c>
      <c r="BJ474" s="17" t="s">
        <v>84</v>
      </c>
      <c r="BK474" s="149">
        <f>ROUND(I474*H474,2)</f>
        <v>0</v>
      </c>
      <c r="BL474" s="17" t="s">
        <v>148</v>
      </c>
      <c r="BM474" s="148" t="s">
        <v>778</v>
      </c>
    </row>
    <row r="475" spans="2:65" s="12" customFormat="1" ht="11.25">
      <c r="B475" s="157"/>
      <c r="D475" s="150" t="s">
        <v>218</v>
      </c>
      <c r="E475" s="158" t="s">
        <v>1</v>
      </c>
      <c r="F475" s="159" t="s">
        <v>779</v>
      </c>
      <c r="H475" s="160">
        <v>15.75</v>
      </c>
      <c r="I475" s="161"/>
      <c r="L475" s="157"/>
      <c r="M475" s="162"/>
      <c r="T475" s="163"/>
      <c r="AT475" s="158" t="s">
        <v>218</v>
      </c>
      <c r="AU475" s="158" t="s">
        <v>86</v>
      </c>
      <c r="AV475" s="12" t="s">
        <v>86</v>
      </c>
      <c r="AW475" s="12" t="s">
        <v>32</v>
      </c>
      <c r="AX475" s="12" t="s">
        <v>84</v>
      </c>
      <c r="AY475" s="158" t="s">
        <v>127</v>
      </c>
    </row>
    <row r="476" spans="2:65" s="1" customFormat="1" ht="44.25" customHeight="1">
      <c r="B476" s="136"/>
      <c r="C476" s="137" t="s">
        <v>780</v>
      </c>
      <c r="D476" s="137" t="s">
        <v>130</v>
      </c>
      <c r="E476" s="138" t="s">
        <v>781</v>
      </c>
      <c r="F476" s="139" t="s">
        <v>782</v>
      </c>
      <c r="G476" s="140" t="s">
        <v>216</v>
      </c>
      <c r="H476" s="141">
        <v>120</v>
      </c>
      <c r="I476" s="142"/>
      <c r="J476" s="143">
        <f>ROUND(I476*H476,2)</f>
        <v>0</v>
      </c>
      <c r="K476" s="139" t="s">
        <v>134</v>
      </c>
      <c r="L476" s="32"/>
      <c r="M476" s="144" t="s">
        <v>1</v>
      </c>
      <c r="N476" s="145" t="s">
        <v>41</v>
      </c>
      <c r="P476" s="146">
        <f>O476*H476</f>
        <v>0</v>
      </c>
      <c r="Q476" s="146">
        <v>8.6E-3</v>
      </c>
      <c r="R476" s="146">
        <f>Q476*H476</f>
        <v>1.032</v>
      </c>
      <c r="S476" s="146">
        <v>0</v>
      </c>
      <c r="T476" s="147">
        <f>S476*H476</f>
        <v>0</v>
      </c>
      <c r="AR476" s="148" t="s">
        <v>148</v>
      </c>
      <c r="AT476" s="148" t="s">
        <v>130</v>
      </c>
      <c r="AU476" s="148" t="s">
        <v>86</v>
      </c>
      <c r="AY476" s="17" t="s">
        <v>127</v>
      </c>
      <c r="BE476" s="149">
        <f>IF(N476="základní",J476,0)</f>
        <v>0</v>
      </c>
      <c r="BF476" s="149">
        <f>IF(N476="snížená",J476,0)</f>
        <v>0</v>
      </c>
      <c r="BG476" s="149">
        <f>IF(N476="zákl. přenesená",J476,0)</f>
        <v>0</v>
      </c>
      <c r="BH476" s="149">
        <f>IF(N476="sníž. přenesená",J476,0)</f>
        <v>0</v>
      </c>
      <c r="BI476" s="149">
        <f>IF(N476="nulová",J476,0)</f>
        <v>0</v>
      </c>
      <c r="BJ476" s="17" t="s">
        <v>84</v>
      </c>
      <c r="BK476" s="149">
        <f>ROUND(I476*H476,2)</f>
        <v>0</v>
      </c>
      <c r="BL476" s="17" t="s">
        <v>148</v>
      </c>
      <c r="BM476" s="148" t="s">
        <v>783</v>
      </c>
    </row>
    <row r="477" spans="2:65" s="12" customFormat="1" ht="11.25">
      <c r="B477" s="157"/>
      <c r="D477" s="150" t="s">
        <v>218</v>
      </c>
      <c r="E477" s="158" t="s">
        <v>1</v>
      </c>
      <c r="F477" s="159" t="s">
        <v>784</v>
      </c>
      <c r="H477" s="160">
        <v>27.04</v>
      </c>
      <c r="I477" s="161"/>
      <c r="L477" s="157"/>
      <c r="M477" s="162"/>
      <c r="T477" s="163"/>
      <c r="AT477" s="158" t="s">
        <v>218</v>
      </c>
      <c r="AU477" s="158" t="s">
        <v>86</v>
      </c>
      <c r="AV477" s="12" t="s">
        <v>86</v>
      </c>
      <c r="AW477" s="12" t="s">
        <v>32</v>
      </c>
      <c r="AX477" s="12" t="s">
        <v>76</v>
      </c>
      <c r="AY477" s="158" t="s">
        <v>127</v>
      </c>
    </row>
    <row r="478" spans="2:65" s="12" customFormat="1" ht="11.25">
      <c r="B478" s="157"/>
      <c r="D478" s="150" t="s">
        <v>218</v>
      </c>
      <c r="E478" s="158" t="s">
        <v>1</v>
      </c>
      <c r="F478" s="159" t="s">
        <v>785</v>
      </c>
      <c r="H478" s="160">
        <v>8.2799999999999994</v>
      </c>
      <c r="I478" s="161"/>
      <c r="L478" s="157"/>
      <c r="M478" s="162"/>
      <c r="T478" s="163"/>
      <c r="AT478" s="158" t="s">
        <v>218</v>
      </c>
      <c r="AU478" s="158" t="s">
        <v>86</v>
      </c>
      <c r="AV478" s="12" t="s">
        <v>86</v>
      </c>
      <c r="AW478" s="12" t="s">
        <v>32</v>
      </c>
      <c r="AX478" s="12" t="s">
        <v>76</v>
      </c>
      <c r="AY478" s="158" t="s">
        <v>127</v>
      </c>
    </row>
    <row r="479" spans="2:65" s="12" customFormat="1" ht="11.25">
      <c r="B479" s="157"/>
      <c r="D479" s="150" t="s">
        <v>218</v>
      </c>
      <c r="E479" s="158" t="s">
        <v>1</v>
      </c>
      <c r="F479" s="159" t="s">
        <v>393</v>
      </c>
      <c r="H479" s="160">
        <v>-4.1630000000000003</v>
      </c>
      <c r="I479" s="161"/>
      <c r="L479" s="157"/>
      <c r="M479" s="162"/>
      <c r="T479" s="163"/>
      <c r="AT479" s="158" t="s">
        <v>218</v>
      </c>
      <c r="AU479" s="158" t="s">
        <v>86</v>
      </c>
      <c r="AV479" s="12" t="s">
        <v>86</v>
      </c>
      <c r="AW479" s="12" t="s">
        <v>32</v>
      </c>
      <c r="AX479" s="12" t="s">
        <v>76</v>
      </c>
      <c r="AY479" s="158" t="s">
        <v>127</v>
      </c>
    </row>
    <row r="480" spans="2:65" s="14" customFormat="1" ht="11.25">
      <c r="B480" s="171"/>
      <c r="D480" s="150" t="s">
        <v>218</v>
      </c>
      <c r="E480" s="172" t="s">
        <v>1</v>
      </c>
      <c r="F480" s="173" t="s">
        <v>786</v>
      </c>
      <c r="H480" s="174">
        <v>31.157</v>
      </c>
      <c r="I480" s="175"/>
      <c r="L480" s="171"/>
      <c r="M480" s="176"/>
      <c r="T480" s="177"/>
      <c r="AT480" s="172" t="s">
        <v>218</v>
      </c>
      <c r="AU480" s="172" t="s">
        <v>86</v>
      </c>
      <c r="AV480" s="14" t="s">
        <v>144</v>
      </c>
      <c r="AW480" s="14" t="s">
        <v>32</v>
      </c>
      <c r="AX480" s="14" t="s">
        <v>76</v>
      </c>
      <c r="AY480" s="172" t="s">
        <v>127</v>
      </c>
    </row>
    <row r="481" spans="2:65" s="12" customFormat="1" ht="11.25">
      <c r="B481" s="157"/>
      <c r="D481" s="150" t="s">
        <v>218</v>
      </c>
      <c r="E481" s="158" t="s">
        <v>1</v>
      </c>
      <c r="F481" s="159" t="s">
        <v>787</v>
      </c>
      <c r="H481" s="160">
        <v>10.210000000000001</v>
      </c>
      <c r="I481" s="161"/>
      <c r="L481" s="157"/>
      <c r="M481" s="162"/>
      <c r="T481" s="163"/>
      <c r="AT481" s="158" t="s">
        <v>218</v>
      </c>
      <c r="AU481" s="158" t="s">
        <v>86</v>
      </c>
      <c r="AV481" s="12" t="s">
        <v>86</v>
      </c>
      <c r="AW481" s="12" t="s">
        <v>32</v>
      </c>
      <c r="AX481" s="12" t="s">
        <v>76</v>
      </c>
      <c r="AY481" s="158" t="s">
        <v>127</v>
      </c>
    </row>
    <row r="482" spans="2:65" s="12" customFormat="1" ht="11.25">
      <c r="B482" s="157"/>
      <c r="D482" s="150" t="s">
        <v>218</v>
      </c>
      <c r="E482" s="158" t="s">
        <v>1</v>
      </c>
      <c r="F482" s="159" t="s">
        <v>788</v>
      </c>
      <c r="H482" s="160">
        <v>42.48</v>
      </c>
      <c r="I482" s="161"/>
      <c r="L482" s="157"/>
      <c r="M482" s="162"/>
      <c r="T482" s="163"/>
      <c r="AT482" s="158" t="s">
        <v>218</v>
      </c>
      <c r="AU482" s="158" t="s">
        <v>86</v>
      </c>
      <c r="AV482" s="12" t="s">
        <v>86</v>
      </c>
      <c r="AW482" s="12" t="s">
        <v>32</v>
      </c>
      <c r="AX482" s="12" t="s">
        <v>76</v>
      </c>
      <c r="AY482" s="158" t="s">
        <v>127</v>
      </c>
    </row>
    <row r="483" spans="2:65" s="12" customFormat="1" ht="11.25">
      <c r="B483" s="157"/>
      <c r="D483" s="150" t="s">
        <v>218</v>
      </c>
      <c r="E483" s="158" t="s">
        <v>1</v>
      </c>
      <c r="F483" s="159" t="s">
        <v>789</v>
      </c>
      <c r="H483" s="160">
        <v>2.21</v>
      </c>
      <c r="I483" s="161"/>
      <c r="L483" s="157"/>
      <c r="M483" s="162"/>
      <c r="T483" s="163"/>
      <c r="AT483" s="158" t="s">
        <v>218</v>
      </c>
      <c r="AU483" s="158" t="s">
        <v>86</v>
      </c>
      <c r="AV483" s="12" t="s">
        <v>86</v>
      </c>
      <c r="AW483" s="12" t="s">
        <v>32</v>
      </c>
      <c r="AX483" s="12" t="s">
        <v>76</v>
      </c>
      <c r="AY483" s="158" t="s">
        <v>127</v>
      </c>
    </row>
    <row r="484" spans="2:65" s="12" customFormat="1" ht="11.25">
      <c r="B484" s="157"/>
      <c r="D484" s="150" t="s">
        <v>218</v>
      </c>
      <c r="E484" s="158" t="s">
        <v>1</v>
      </c>
      <c r="F484" s="159" t="s">
        <v>790</v>
      </c>
      <c r="H484" s="160">
        <v>-9</v>
      </c>
      <c r="I484" s="161"/>
      <c r="L484" s="157"/>
      <c r="M484" s="162"/>
      <c r="T484" s="163"/>
      <c r="AT484" s="158" t="s">
        <v>218</v>
      </c>
      <c r="AU484" s="158" t="s">
        <v>86</v>
      </c>
      <c r="AV484" s="12" t="s">
        <v>86</v>
      </c>
      <c r="AW484" s="12" t="s">
        <v>32</v>
      </c>
      <c r="AX484" s="12" t="s">
        <v>76</v>
      </c>
      <c r="AY484" s="158" t="s">
        <v>127</v>
      </c>
    </row>
    <row r="485" spans="2:65" s="14" customFormat="1" ht="11.25">
      <c r="B485" s="171"/>
      <c r="D485" s="150" t="s">
        <v>218</v>
      </c>
      <c r="E485" s="172" t="s">
        <v>1</v>
      </c>
      <c r="F485" s="173" t="s">
        <v>791</v>
      </c>
      <c r="H485" s="174">
        <v>45.9</v>
      </c>
      <c r="I485" s="175"/>
      <c r="L485" s="171"/>
      <c r="M485" s="176"/>
      <c r="T485" s="177"/>
      <c r="AT485" s="172" t="s">
        <v>218</v>
      </c>
      <c r="AU485" s="172" t="s">
        <v>86</v>
      </c>
      <c r="AV485" s="14" t="s">
        <v>144</v>
      </c>
      <c r="AW485" s="14" t="s">
        <v>32</v>
      </c>
      <c r="AX485" s="14" t="s">
        <v>76</v>
      </c>
      <c r="AY485" s="172" t="s">
        <v>127</v>
      </c>
    </row>
    <row r="486" spans="2:65" s="12" customFormat="1" ht="11.25">
      <c r="B486" s="157"/>
      <c r="D486" s="150" t="s">
        <v>218</v>
      </c>
      <c r="E486" s="158" t="s">
        <v>1</v>
      </c>
      <c r="F486" s="159" t="s">
        <v>792</v>
      </c>
      <c r="H486" s="160">
        <v>13.8</v>
      </c>
      <c r="I486" s="161"/>
      <c r="L486" s="157"/>
      <c r="M486" s="162"/>
      <c r="T486" s="163"/>
      <c r="AT486" s="158" t="s">
        <v>218</v>
      </c>
      <c r="AU486" s="158" t="s">
        <v>86</v>
      </c>
      <c r="AV486" s="12" t="s">
        <v>86</v>
      </c>
      <c r="AW486" s="12" t="s">
        <v>32</v>
      </c>
      <c r="AX486" s="12" t="s">
        <v>76</v>
      </c>
      <c r="AY486" s="158" t="s">
        <v>127</v>
      </c>
    </row>
    <row r="487" spans="2:65" s="14" customFormat="1" ht="11.25">
      <c r="B487" s="171"/>
      <c r="D487" s="150" t="s">
        <v>218</v>
      </c>
      <c r="E487" s="172" t="s">
        <v>1</v>
      </c>
      <c r="F487" s="173" t="s">
        <v>793</v>
      </c>
      <c r="H487" s="174">
        <v>13.8</v>
      </c>
      <c r="I487" s="175"/>
      <c r="L487" s="171"/>
      <c r="M487" s="176"/>
      <c r="T487" s="177"/>
      <c r="AT487" s="172" t="s">
        <v>218</v>
      </c>
      <c r="AU487" s="172" t="s">
        <v>86</v>
      </c>
      <c r="AV487" s="14" t="s">
        <v>144</v>
      </c>
      <c r="AW487" s="14" t="s">
        <v>32</v>
      </c>
      <c r="AX487" s="14" t="s">
        <v>76</v>
      </c>
      <c r="AY487" s="172" t="s">
        <v>127</v>
      </c>
    </row>
    <row r="488" spans="2:65" s="12" customFormat="1" ht="11.25">
      <c r="B488" s="157"/>
      <c r="D488" s="150" t="s">
        <v>218</v>
      </c>
      <c r="E488" s="158" t="s">
        <v>1</v>
      </c>
      <c r="F488" s="159" t="s">
        <v>794</v>
      </c>
      <c r="H488" s="160">
        <v>22.8</v>
      </c>
      <c r="I488" s="161"/>
      <c r="L488" s="157"/>
      <c r="M488" s="162"/>
      <c r="T488" s="163"/>
      <c r="AT488" s="158" t="s">
        <v>218</v>
      </c>
      <c r="AU488" s="158" t="s">
        <v>86</v>
      </c>
      <c r="AV488" s="12" t="s">
        <v>86</v>
      </c>
      <c r="AW488" s="12" t="s">
        <v>32</v>
      </c>
      <c r="AX488" s="12" t="s">
        <v>76</v>
      </c>
      <c r="AY488" s="158" t="s">
        <v>127</v>
      </c>
    </row>
    <row r="489" spans="2:65" s="12" customFormat="1" ht="11.25">
      <c r="B489" s="157"/>
      <c r="D489" s="150" t="s">
        <v>218</v>
      </c>
      <c r="E489" s="158" t="s">
        <v>1</v>
      </c>
      <c r="F489" s="159" t="s">
        <v>795</v>
      </c>
      <c r="H489" s="160">
        <v>6.343</v>
      </c>
      <c r="I489" s="161"/>
      <c r="L489" s="157"/>
      <c r="M489" s="162"/>
      <c r="T489" s="163"/>
      <c r="AT489" s="158" t="s">
        <v>218</v>
      </c>
      <c r="AU489" s="158" t="s">
        <v>86</v>
      </c>
      <c r="AV489" s="12" t="s">
        <v>86</v>
      </c>
      <c r="AW489" s="12" t="s">
        <v>32</v>
      </c>
      <c r="AX489" s="12" t="s">
        <v>76</v>
      </c>
      <c r="AY489" s="158" t="s">
        <v>127</v>
      </c>
    </row>
    <row r="490" spans="2:65" s="14" customFormat="1" ht="11.25">
      <c r="B490" s="171"/>
      <c r="D490" s="150" t="s">
        <v>218</v>
      </c>
      <c r="E490" s="172" t="s">
        <v>1</v>
      </c>
      <c r="F490" s="173" t="s">
        <v>796</v>
      </c>
      <c r="H490" s="174">
        <v>29.143000000000001</v>
      </c>
      <c r="I490" s="175"/>
      <c r="L490" s="171"/>
      <c r="M490" s="176"/>
      <c r="T490" s="177"/>
      <c r="AT490" s="172" t="s">
        <v>218</v>
      </c>
      <c r="AU490" s="172" t="s">
        <v>86</v>
      </c>
      <c r="AV490" s="14" t="s">
        <v>144</v>
      </c>
      <c r="AW490" s="14" t="s">
        <v>32</v>
      </c>
      <c r="AX490" s="14" t="s">
        <v>76</v>
      </c>
      <c r="AY490" s="172" t="s">
        <v>127</v>
      </c>
    </row>
    <row r="491" spans="2:65" s="13" customFormat="1" ht="11.25">
      <c r="B491" s="164"/>
      <c r="D491" s="150" t="s">
        <v>218</v>
      </c>
      <c r="E491" s="165" t="s">
        <v>1</v>
      </c>
      <c r="F491" s="166" t="s">
        <v>226</v>
      </c>
      <c r="H491" s="167">
        <v>120</v>
      </c>
      <c r="I491" s="168"/>
      <c r="L491" s="164"/>
      <c r="M491" s="169"/>
      <c r="T491" s="170"/>
      <c r="AT491" s="165" t="s">
        <v>218</v>
      </c>
      <c r="AU491" s="165" t="s">
        <v>86</v>
      </c>
      <c r="AV491" s="13" t="s">
        <v>148</v>
      </c>
      <c r="AW491" s="13" t="s">
        <v>32</v>
      </c>
      <c r="AX491" s="13" t="s">
        <v>84</v>
      </c>
      <c r="AY491" s="165" t="s">
        <v>127</v>
      </c>
    </row>
    <row r="492" spans="2:65" s="1" customFormat="1" ht="21.75" customHeight="1">
      <c r="B492" s="136"/>
      <c r="C492" s="178" t="s">
        <v>797</v>
      </c>
      <c r="D492" s="178" t="s">
        <v>278</v>
      </c>
      <c r="E492" s="179" t="s">
        <v>798</v>
      </c>
      <c r="F492" s="180" t="s">
        <v>799</v>
      </c>
      <c r="G492" s="181" t="s">
        <v>216</v>
      </c>
      <c r="H492" s="182">
        <v>132.30000000000001</v>
      </c>
      <c r="I492" s="183"/>
      <c r="J492" s="184">
        <f>ROUND(I492*H492,2)</f>
        <v>0</v>
      </c>
      <c r="K492" s="180" t="s">
        <v>134</v>
      </c>
      <c r="L492" s="185"/>
      <c r="M492" s="186" t="s">
        <v>1</v>
      </c>
      <c r="N492" s="187" t="s">
        <v>41</v>
      </c>
      <c r="P492" s="146">
        <f>O492*H492</f>
        <v>0</v>
      </c>
      <c r="Q492" s="146">
        <v>2.3999999999999998E-3</v>
      </c>
      <c r="R492" s="146">
        <f>Q492*H492</f>
        <v>0.31752000000000002</v>
      </c>
      <c r="S492" s="146">
        <v>0</v>
      </c>
      <c r="T492" s="147">
        <f>S492*H492</f>
        <v>0</v>
      </c>
      <c r="AR492" s="148" t="s">
        <v>167</v>
      </c>
      <c r="AT492" s="148" t="s">
        <v>278</v>
      </c>
      <c r="AU492" s="148" t="s">
        <v>86</v>
      </c>
      <c r="AY492" s="17" t="s">
        <v>127</v>
      </c>
      <c r="BE492" s="149">
        <f>IF(N492="základní",J492,0)</f>
        <v>0</v>
      </c>
      <c r="BF492" s="149">
        <f>IF(N492="snížená",J492,0)</f>
        <v>0</v>
      </c>
      <c r="BG492" s="149">
        <f>IF(N492="zákl. přenesená",J492,0)</f>
        <v>0</v>
      </c>
      <c r="BH492" s="149">
        <f>IF(N492="sníž. přenesená",J492,0)</f>
        <v>0</v>
      </c>
      <c r="BI492" s="149">
        <f>IF(N492="nulová",J492,0)</f>
        <v>0</v>
      </c>
      <c r="BJ492" s="17" t="s">
        <v>84</v>
      </c>
      <c r="BK492" s="149">
        <f>ROUND(I492*H492,2)</f>
        <v>0</v>
      </c>
      <c r="BL492" s="17" t="s">
        <v>148</v>
      </c>
      <c r="BM492" s="148" t="s">
        <v>800</v>
      </c>
    </row>
    <row r="493" spans="2:65" s="12" customFormat="1" ht="11.25">
      <c r="B493" s="157"/>
      <c r="D493" s="150" t="s">
        <v>218</v>
      </c>
      <c r="E493" s="158" t="s">
        <v>1</v>
      </c>
      <c r="F493" s="159" t="s">
        <v>801</v>
      </c>
      <c r="H493" s="160">
        <v>126</v>
      </c>
      <c r="I493" s="161"/>
      <c r="L493" s="157"/>
      <c r="M493" s="162"/>
      <c r="T493" s="163"/>
      <c r="AT493" s="158" t="s">
        <v>218</v>
      </c>
      <c r="AU493" s="158" t="s">
        <v>86</v>
      </c>
      <c r="AV493" s="12" t="s">
        <v>86</v>
      </c>
      <c r="AW493" s="12" t="s">
        <v>32</v>
      </c>
      <c r="AX493" s="12" t="s">
        <v>84</v>
      </c>
      <c r="AY493" s="158" t="s">
        <v>127</v>
      </c>
    </row>
    <row r="494" spans="2:65" s="12" customFormat="1" ht="11.25">
      <c r="B494" s="157"/>
      <c r="D494" s="150" t="s">
        <v>218</v>
      </c>
      <c r="F494" s="159" t="s">
        <v>802</v>
      </c>
      <c r="H494" s="160">
        <v>132.30000000000001</v>
      </c>
      <c r="I494" s="161"/>
      <c r="L494" s="157"/>
      <c r="M494" s="162"/>
      <c r="T494" s="163"/>
      <c r="AT494" s="158" t="s">
        <v>218</v>
      </c>
      <c r="AU494" s="158" t="s">
        <v>86</v>
      </c>
      <c r="AV494" s="12" t="s">
        <v>86</v>
      </c>
      <c r="AW494" s="12" t="s">
        <v>3</v>
      </c>
      <c r="AX494" s="12" t="s">
        <v>84</v>
      </c>
      <c r="AY494" s="158" t="s">
        <v>127</v>
      </c>
    </row>
    <row r="495" spans="2:65" s="1" customFormat="1" ht="37.9" customHeight="1">
      <c r="B495" s="136"/>
      <c r="C495" s="137" t="s">
        <v>803</v>
      </c>
      <c r="D495" s="137" t="s">
        <v>130</v>
      </c>
      <c r="E495" s="138" t="s">
        <v>804</v>
      </c>
      <c r="F495" s="139" t="s">
        <v>805</v>
      </c>
      <c r="G495" s="140" t="s">
        <v>216</v>
      </c>
      <c r="H495" s="141">
        <v>135</v>
      </c>
      <c r="I495" s="142"/>
      <c r="J495" s="143">
        <f>ROUND(I495*H495,2)</f>
        <v>0</v>
      </c>
      <c r="K495" s="139" t="s">
        <v>134</v>
      </c>
      <c r="L495" s="32"/>
      <c r="M495" s="144" t="s">
        <v>1</v>
      </c>
      <c r="N495" s="145" t="s">
        <v>41</v>
      </c>
      <c r="P495" s="146">
        <f>O495*H495</f>
        <v>0</v>
      </c>
      <c r="Q495" s="146">
        <v>8.0000000000000007E-5</v>
      </c>
      <c r="R495" s="146">
        <f>Q495*H495</f>
        <v>1.0800000000000001E-2</v>
      </c>
      <c r="S495" s="146">
        <v>0</v>
      </c>
      <c r="T495" s="147">
        <f>S495*H495</f>
        <v>0</v>
      </c>
      <c r="AR495" s="148" t="s">
        <v>148</v>
      </c>
      <c r="AT495" s="148" t="s">
        <v>130</v>
      </c>
      <c r="AU495" s="148" t="s">
        <v>86</v>
      </c>
      <c r="AY495" s="17" t="s">
        <v>127</v>
      </c>
      <c r="BE495" s="149">
        <f>IF(N495="základní",J495,0)</f>
        <v>0</v>
      </c>
      <c r="BF495" s="149">
        <f>IF(N495="snížená",J495,0)</f>
        <v>0</v>
      </c>
      <c r="BG495" s="149">
        <f>IF(N495="zákl. přenesená",J495,0)</f>
        <v>0</v>
      </c>
      <c r="BH495" s="149">
        <f>IF(N495="sníž. přenesená",J495,0)</f>
        <v>0</v>
      </c>
      <c r="BI495" s="149">
        <f>IF(N495="nulová",J495,0)</f>
        <v>0</v>
      </c>
      <c r="BJ495" s="17" t="s">
        <v>84</v>
      </c>
      <c r="BK495" s="149">
        <f>ROUND(I495*H495,2)</f>
        <v>0</v>
      </c>
      <c r="BL495" s="17" t="s">
        <v>148</v>
      </c>
      <c r="BM495" s="148" t="s">
        <v>806</v>
      </c>
    </row>
    <row r="496" spans="2:65" s="12" customFormat="1" ht="11.25">
      <c r="B496" s="157"/>
      <c r="D496" s="150" t="s">
        <v>218</v>
      </c>
      <c r="E496" s="158" t="s">
        <v>1</v>
      </c>
      <c r="F496" s="159" t="s">
        <v>807</v>
      </c>
      <c r="H496" s="160">
        <v>135</v>
      </c>
      <c r="I496" s="161"/>
      <c r="L496" s="157"/>
      <c r="M496" s="162"/>
      <c r="T496" s="163"/>
      <c r="AT496" s="158" t="s">
        <v>218</v>
      </c>
      <c r="AU496" s="158" t="s">
        <v>86</v>
      </c>
      <c r="AV496" s="12" t="s">
        <v>86</v>
      </c>
      <c r="AW496" s="12" t="s">
        <v>32</v>
      </c>
      <c r="AX496" s="12" t="s">
        <v>84</v>
      </c>
      <c r="AY496" s="158" t="s">
        <v>127</v>
      </c>
    </row>
    <row r="497" spans="2:65" s="1" customFormat="1" ht="37.9" customHeight="1">
      <c r="B497" s="136"/>
      <c r="C497" s="137" t="s">
        <v>808</v>
      </c>
      <c r="D497" s="137" t="s">
        <v>130</v>
      </c>
      <c r="E497" s="138" t="s">
        <v>809</v>
      </c>
      <c r="F497" s="139" t="s">
        <v>810</v>
      </c>
      <c r="G497" s="140" t="s">
        <v>216</v>
      </c>
      <c r="H497" s="141">
        <v>135</v>
      </c>
      <c r="I497" s="142"/>
      <c r="J497" s="143">
        <f>ROUND(I497*H497,2)</f>
        <v>0</v>
      </c>
      <c r="K497" s="139" t="s">
        <v>1</v>
      </c>
      <c r="L497" s="32"/>
      <c r="M497" s="144" t="s">
        <v>1</v>
      </c>
      <c r="N497" s="145" t="s">
        <v>41</v>
      </c>
      <c r="P497" s="146">
        <f>O497*H497</f>
        <v>0</v>
      </c>
      <c r="Q497" s="146">
        <v>0</v>
      </c>
      <c r="R497" s="146">
        <f>Q497*H497</f>
        <v>0</v>
      </c>
      <c r="S497" s="146">
        <v>0</v>
      </c>
      <c r="T497" s="147">
        <f>S497*H497</f>
        <v>0</v>
      </c>
      <c r="AR497" s="148" t="s">
        <v>148</v>
      </c>
      <c r="AT497" s="148" t="s">
        <v>130</v>
      </c>
      <c r="AU497" s="148" t="s">
        <v>86</v>
      </c>
      <c r="AY497" s="17" t="s">
        <v>127</v>
      </c>
      <c r="BE497" s="149">
        <f>IF(N497="základní",J497,0)</f>
        <v>0</v>
      </c>
      <c r="BF497" s="149">
        <f>IF(N497="snížená",J497,0)</f>
        <v>0</v>
      </c>
      <c r="BG497" s="149">
        <f>IF(N497="zákl. přenesená",J497,0)</f>
        <v>0</v>
      </c>
      <c r="BH497" s="149">
        <f>IF(N497="sníž. přenesená",J497,0)</f>
        <v>0</v>
      </c>
      <c r="BI497" s="149">
        <f>IF(N497="nulová",J497,0)</f>
        <v>0</v>
      </c>
      <c r="BJ497" s="17" t="s">
        <v>84</v>
      </c>
      <c r="BK497" s="149">
        <f>ROUND(I497*H497,2)</f>
        <v>0</v>
      </c>
      <c r="BL497" s="17" t="s">
        <v>148</v>
      </c>
      <c r="BM497" s="148" t="s">
        <v>811</v>
      </c>
    </row>
    <row r="498" spans="2:65" s="1" customFormat="1" ht="37.9" customHeight="1">
      <c r="B498" s="136"/>
      <c r="C498" s="137" t="s">
        <v>812</v>
      </c>
      <c r="D498" s="137" t="s">
        <v>130</v>
      </c>
      <c r="E498" s="138" t="s">
        <v>813</v>
      </c>
      <c r="F498" s="139" t="s">
        <v>814</v>
      </c>
      <c r="G498" s="140" t="s">
        <v>314</v>
      </c>
      <c r="H498" s="141">
        <v>48.7</v>
      </c>
      <c r="I498" s="142"/>
      <c r="J498" s="143">
        <f>ROUND(I498*H498,2)</f>
        <v>0</v>
      </c>
      <c r="K498" s="139" t="s">
        <v>134</v>
      </c>
      <c r="L498" s="32"/>
      <c r="M498" s="144" t="s">
        <v>1</v>
      </c>
      <c r="N498" s="145" t="s">
        <v>41</v>
      </c>
      <c r="P498" s="146">
        <f>O498*H498</f>
        <v>0</v>
      </c>
      <c r="Q498" s="146">
        <v>1.7600000000000001E-3</v>
      </c>
      <c r="R498" s="146">
        <f>Q498*H498</f>
        <v>8.571200000000001E-2</v>
      </c>
      <c r="S498" s="146">
        <v>0</v>
      </c>
      <c r="T498" s="147">
        <f>S498*H498</f>
        <v>0</v>
      </c>
      <c r="AR498" s="148" t="s">
        <v>148</v>
      </c>
      <c r="AT498" s="148" t="s">
        <v>130</v>
      </c>
      <c r="AU498" s="148" t="s">
        <v>86</v>
      </c>
      <c r="AY498" s="17" t="s">
        <v>127</v>
      </c>
      <c r="BE498" s="149">
        <f>IF(N498="základní",J498,0)</f>
        <v>0</v>
      </c>
      <c r="BF498" s="149">
        <f>IF(N498="snížená",J498,0)</f>
        <v>0</v>
      </c>
      <c r="BG498" s="149">
        <f>IF(N498="zákl. přenesená",J498,0)</f>
        <v>0</v>
      </c>
      <c r="BH498" s="149">
        <f>IF(N498="sníž. přenesená",J498,0)</f>
        <v>0</v>
      </c>
      <c r="BI498" s="149">
        <f>IF(N498="nulová",J498,0)</f>
        <v>0</v>
      </c>
      <c r="BJ498" s="17" t="s">
        <v>84</v>
      </c>
      <c r="BK498" s="149">
        <f>ROUND(I498*H498,2)</f>
        <v>0</v>
      </c>
      <c r="BL498" s="17" t="s">
        <v>148</v>
      </c>
      <c r="BM498" s="148" t="s">
        <v>815</v>
      </c>
    </row>
    <row r="499" spans="2:65" s="12" customFormat="1" ht="11.25">
      <c r="B499" s="157"/>
      <c r="D499" s="150" t="s">
        <v>218</v>
      </c>
      <c r="E499" s="158" t="s">
        <v>1</v>
      </c>
      <c r="F499" s="159" t="s">
        <v>816</v>
      </c>
      <c r="H499" s="160">
        <v>2.25</v>
      </c>
      <c r="I499" s="161"/>
      <c r="L499" s="157"/>
      <c r="M499" s="162"/>
      <c r="T499" s="163"/>
      <c r="AT499" s="158" t="s">
        <v>218</v>
      </c>
      <c r="AU499" s="158" t="s">
        <v>86</v>
      </c>
      <c r="AV499" s="12" t="s">
        <v>86</v>
      </c>
      <c r="AW499" s="12" t="s">
        <v>32</v>
      </c>
      <c r="AX499" s="12" t="s">
        <v>76</v>
      </c>
      <c r="AY499" s="158" t="s">
        <v>127</v>
      </c>
    </row>
    <row r="500" spans="2:65" s="12" customFormat="1" ht="11.25">
      <c r="B500" s="157"/>
      <c r="D500" s="150" t="s">
        <v>218</v>
      </c>
      <c r="E500" s="158" t="s">
        <v>1</v>
      </c>
      <c r="F500" s="159" t="s">
        <v>817</v>
      </c>
      <c r="H500" s="160">
        <v>5.4</v>
      </c>
      <c r="I500" s="161"/>
      <c r="L500" s="157"/>
      <c r="M500" s="162"/>
      <c r="T500" s="163"/>
      <c r="AT500" s="158" t="s">
        <v>218</v>
      </c>
      <c r="AU500" s="158" t="s">
        <v>86</v>
      </c>
      <c r="AV500" s="12" t="s">
        <v>86</v>
      </c>
      <c r="AW500" s="12" t="s">
        <v>32</v>
      </c>
      <c r="AX500" s="12" t="s">
        <v>76</v>
      </c>
      <c r="AY500" s="158" t="s">
        <v>127</v>
      </c>
    </row>
    <row r="501" spans="2:65" s="12" customFormat="1" ht="11.25">
      <c r="B501" s="157"/>
      <c r="D501" s="150" t="s">
        <v>218</v>
      </c>
      <c r="E501" s="158" t="s">
        <v>1</v>
      </c>
      <c r="F501" s="159" t="s">
        <v>818</v>
      </c>
      <c r="H501" s="160">
        <v>8.6</v>
      </c>
      <c r="I501" s="161"/>
      <c r="L501" s="157"/>
      <c r="M501" s="162"/>
      <c r="T501" s="163"/>
      <c r="AT501" s="158" t="s">
        <v>218</v>
      </c>
      <c r="AU501" s="158" t="s">
        <v>86</v>
      </c>
      <c r="AV501" s="12" t="s">
        <v>86</v>
      </c>
      <c r="AW501" s="12" t="s">
        <v>32</v>
      </c>
      <c r="AX501" s="12" t="s">
        <v>76</v>
      </c>
      <c r="AY501" s="158" t="s">
        <v>127</v>
      </c>
    </row>
    <row r="502" spans="2:65" s="12" customFormat="1" ht="11.25">
      <c r="B502" s="157"/>
      <c r="D502" s="150" t="s">
        <v>218</v>
      </c>
      <c r="E502" s="158" t="s">
        <v>1</v>
      </c>
      <c r="F502" s="159" t="s">
        <v>819</v>
      </c>
      <c r="H502" s="160">
        <v>7.4</v>
      </c>
      <c r="I502" s="161"/>
      <c r="L502" s="157"/>
      <c r="M502" s="162"/>
      <c r="T502" s="163"/>
      <c r="AT502" s="158" t="s">
        <v>218</v>
      </c>
      <c r="AU502" s="158" t="s">
        <v>86</v>
      </c>
      <c r="AV502" s="12" t="s">
        <v>86</v>
      </c>
      <c r="AW502" s="12" t="s">
        <v>32</v>
      </c>
      <c r="AX502" s="12" t="s">
        <v>76</v>
      </c>
      <c r="AY502" s="158" t="s">
        <v>127</v>
      </c>
    </row>
    <row r="503" spans="2:65" s="12" customFormat="1" ht="11.25">
      <c r="B503" s="157"/>
      <c r="D503" s="150" t="s">
        <v>218</v>
      </c>
      <c r="E503" s="158" t="s">
        <v>1</v>
      </c>
      <c r="F503" s="159" t="s">
        <v>820</v>
      </c>
      <c r="H503" s="160">
        <v>2.1</v>
      </c>
      <c r="I503" s="161"/>
      <c r="L503" s="157"/>
      <c r="M503" s="162"/>
      <c r="T503" s="163"/>
      <c r="AT503" s="158" t="s">
        <v>218</v>
      </c>
      <c r="AU503" s="158" t="s">
        <v>86</v>
      </c>
      <c r="AV503" s="12" t="s">
        <v>86</v>
      </c>
      <c r="AW503" s="12" t="s">
        <v>32</v>
      </c>
      <c r="AX503" s="12" t="s">
        <v>76</v>
      </c>
      <c r="AY503" s="158" t="s">
        <v>127</v>
      </c>
    </row>
    <row r="504" spans="2:65" s="12" customFormat="1" ht="11.25">
      <c r="B504" s="157"/>
      <c r="D504" s="150" t="s">
        <v>218</v>
      </c>
      <c r="E504" s="158" t="s">
        <v>1</v>
      </c>
      <c r="F504" s="159" t="s">
        <v>821</v>
      </c>
      <c r="H504" s="160">
        <v>1.4</v>
      </c>
      <c r="I504" s="161"/>
      <c r="L504" s="157"/>
      <c r="M504" s="162"/>
      <c r="T504" s="163"/>
      <c r="AT504" s="158" t="s">
        <v>218</v>
      </c>
      <c r="AU504" s="158" t="s">
        <v>86</v>
      </c>
      <c r="AV504" s="12" t="s">
        <v>86</v>
      </c>
      <c r="AW504" s="12" t="s">
        <v>32</v>
      </c>
      <c r="AX504" s="12" t="s">
        <v>76</v>
      </c>
      <c r="AY504" s="158" t="s">
        <v>127</v>
      </c>
    </row>
    <row r="505" spans="2:65" s="12" customFormat="1" ht="11.25">
      <c r="B505" s="157"/>
      <c r="D505" s="150" t="s">
        <v>218</v>
      </c>
      <c r="E505" s="158" t="s">
        <v>1</v>
      </c>
      <c r="F505" s="159" t="s">
        <v>822</v>
      </c>
      <c r="H505" s="160">
        <v>3.2</v>
      </c>
      <c r="I505" s="161"/>
      <c r="L505" s="157"/>
      <c r="M505" s="162"/>
      <c r="T505" s="163"/>
      <c r="AT505" s="158" t="s">
        <v>218</v>
      </c>
      <c r="AU505" s="158" t="s">
        <v>86</v>
      </c>
      <c r="AV505" s="12" t="s">
        <v>86</v>
      </c>
      <c r="AW505" s="12" t="s">
        <v>32</v>
      </c>
      <c r="AX505" s="12" t="s">
        <v>76</v>
      </c>
      <c r="AY505" s="158" t="s">
        <v>127</v>
      </c>
    </row>
    <row r="506" spans="2:65" s="12" customFormat="1" ht="11.25">
      <c r="B506" s="157"/>
      <c r="D506" s="150" t="s">
        <v>218</v>
      </c>
      <c r="E506" s="158" t="s">
        <v>1</v>
      </c>
      <c r="F506" s="159" t="s">
        <v>823</v>
      </c>
      <c r="H506" s="160">
        <v>2.6</v>
      </c>
      <c r="I506" s="161"/>
      <c r="L506" s="157"/>
      <c r="M506" s="162"/>
      <c r="T506" s="163"/>
      <c r="AT506" s="158" t="s">
        <v>218</v>
      </c>
      <c r="AU506" s="158" t="s">
        <v>86</v>
      </c>
      <c r="AV506" s="12" t="s">
        <v>86</v>
      </c>
      <c r="AW506" s="12" t="s">
        <v>32</v>
      </c>
      <c r="AX506" s="12" t="s">
        <v>76</v>
      </c>
      <c r="AY506" s="158" t="s">
        <v>127</v>
      </c>
    </row>
    <row r="507" spans="2:65" s="12" customFormat="1" ht="11.25">
      <c r="B507" s="157"/>
      <c r="D507" s="150" t="s">
        <v>218</v>
      </c>
      <c r="E507" s="158" t="s">
        <v>1</v>
      </c>
      <c r="F507" s="159" t="s">
        <v>824</v>
      </c>
      <c r="H507" s="160">
        <v>1.9</v>
      </c>
      <c r="I507" s="161"/>
      <c r="L507" s="157"/>
      <c r="M507" s="162"/>
      <c r="T507" s="163"/>
      <c r="AT507" s="158" t="s">
        <v>218</v>
      </c>
      <c r="AU507" s="158" t="s">
        <v>86</v>
      </c>
      <c r="AV507" s="12" t="s">
        <v>86</v>
      </c>
      <c r="AW507" s="12" t="s">
        <v>32</v>
      </c>
      <c r="AX507" s="12" t="s">
        <v>76</v>
      </c>
      <c r="AY507" s="158" t="s">
        <v>127</v>
      </c>
    </row>
    <row r="508" spans="2:65" s="14" customFormat="1" ht="11.25">
      <c r="B508" s="171"/>
      <c r="D508" s="150" t="s">
        <v>218</v>
      </c>
      <c r="E508" s="172" t="s">
        <v>1</v>
      </c>
      <c r="F508" s="173" t="s">
        <v>825</v>
      </c>
      <c r="H508" s="174">
        <v>34.849999999999994</v>
      </c>
      <c r="I508" s="175"/>
      <c r="L508" s="171"/>
      <c r="M508" s="176"/>
      <c r="T508" s="177"/>
      <c r="AT508" s="172" t="s">
        <v>218</v>
      </c>
      <c r="AU508" s="172" t="s">
        <v>86</v>
      </c>
      <c r="AV508" s="14" t="s">
        <v>144</v>
      </c>
      <c r="AW508" s="14" t="s">
        <v>32</v>
      </c>
      <c r="AX508" s="14" t="s">
        <v>76</v>
      </c>
      <c r="AY508" s="172" t="s">
        <v>127</v>
      </c>
    </row>
    <row r="509" spans="2:65" s="12" customFormat="1" ht="11.25">
      <c r="B509" s="157"/>
      <c r="D509" s="150" t="s">
        <v>218</v>
      </c>
      <c r="E509" s="158" t="s">
        <v>1</v>
      </c>
      <c r="F509" s="159" t="s">
        <v>826</v>
      </c>
      <c r="H509" s="160">
        <v>13.85</v>
      </c>
      <c r="I509" s="161"/>
      <c r="L509" s="157"/>
      <c r="M509" s="162"/>
      <c r="T509" s="163"/>
      <c r="AT509" s="158" t="s">
        <v>218</v>
      </c>
      <c r="AU509" s="158" t="s">
        <v>86</v>
      </c>
      <c r="AV509" s="12" t="s">
        <v>86</v>
      </c>
      <c r="AW509" s="12" t="s">
        <v>32</v>
      </c>
      <c r="AX509" s="12" t="s">
        <v>76</v>
      </c>
      <c r="AY509" s="158" t="s">
        <v>127</v>
      </c>
    </row>
    <row r="510" spans="2:65" s="14" customFormat="1" ht="11.25">
      <c r="B510" s="171"/>
      <c r="D510" s="150" t="s">
        <v>218</v>
      </c>
      <c r="E510" s="172" t="s">
        <v>1</v>
      </c>
      <c r="F510" s="173" t="s">
        <v>827</v>
      </c>
      <c r="H510" s="174">
        <v>13.85</v>
      </c>
      <c r="I510" s="175"/>
      <c r="L510" s="171"/>
      <c r="M510" s="176"/>
      <c r="T510" s="177"/>
      <c r="AT510" s="172" t="s">
        <v>218</v>
      </c>
      <c r="AU510" s="172" t="s">
        <v>86</v>
      </c>
      <c r="AV510" s="14" t="s">
        <v>144</v>
      </c>
      <c r="AW510" s="14" t="s">
        <v>32</v>
      </c>
      <c r="AX510" s="14" t="s">
        <v>76</v>
      </c>
      <c r="AY510" s="172" t="s">
        <v>127</v>
      </c>
    </row>
    <row r="511" spans="2:65" s="13" customFormat="1" ht="11.25">
      <c r="B511" s="164"/>
      <c r="D511" s="150" t="s">
        <v>218</v>
      </c>
      <c r="E511" s="165" t="s">
        <v>1</v>
      </c>
      <c r="F511" s="166" t="s">
        <v>226</v>
      </c>
      <c r="H511" s="167">
        <v>48.699999999999996</v>
      </c>
      <c r="I511" s="168"/>
      <c r="L511" s="164"/>
      <c r="M511" s="169"/>
      <c r="T511" s="170"/>
      <c r="AT511" s="165" t="s">
        <v>218</v>
      </c>
      <c r="AU511" s="165" t="s">
        <v>86</v>
      </c>
      <c r="AV511" s="13" t="s">
        <v>148</v>
      </c>
      <c r="AW511" s="13" t="s">
        <v>32</v>
      </c>
      <c r="AX511" s="13" t="s">
        <v>84</v>
      </c>
      <c r="AY511" s="165" t="s">
        <v>127</v>
      </c>
    </row>
    <row r="512" spans="2:65" s="1" customFormat="1" ht="21.75" customHeight="1">
      <c r="B512" s="136"/>
      <c r="C512" s="178" t="s">
        <v>828</v>
      </c>
      <c r="D512" s="178" t="s">
        <v>278</v>
      </c>
      <c r="E512" s="179" t="s">
        <v>829</v>
      </c>
      <c r="F512" s="180" t="s">
        <v>830</v>
      </c>
      <c r="G512" s="181" t="s">
        <v>216</v>
      </c>
      <c r="H512" s="182">
        <v>7.6669999999999998</v>
      </c>
      <c r="I512" s="183"/>
      <c r="J512" s="184">
        <f>ROUND(I512*H512,2)</f>
        <v>0</v>
      </c>
      <c r="K512" s="180" t="s">
        <v>134</v>
      </c>
      <c r="L512" s="185"/>
      <c r="M512" s="186" t="s">
        <v>1</v>
      </c>
      <c r="N512" s="187" t="s">
        <v>41</v>
      </c>
      <c r="P512" s="146">
        <f>O512*H512</f>
        <v>0</v>
      </c>
      <c r="Q512" s="146">
        <v>4.4999999999999999E-4</v>
      </c>
      <c r="R512" s="146">
        <f>Q512*H512</f>
        <v>3.4501499999999999E-3</v>
      </c>
      <c r="S512" s="146">
        <v>0</v>
      </c>
      <c r="T512" s="147">
        <f>S512*H512</f>
        <v>0</v>
      </c>
      <c r="AR512" s="148" t="s">
        <v>167</v>
      </c>
      <c r="AT512" s="148" t="s">
        <v>278</v>
      </c>
      <c r="AU512" s="148" t="s">
        <v>86</v>
      </c>
      <c r="AY512" s="17" t="s">
        <v>127</v>
      </c>
      <c r="BE512" s="149">
        <f>IF(N512="základní",J512,0)</f>
        <v>0</v>
      </c>
      <c r="BF512" s="149">
        <f>IF(N512="snížená",J512,0)</f>
        <v>0</v>
      </c>
      <c r="BG512" s="149">
        <f>IF(N512="zákl. přenesená",J512,0)</f>
        <v>0</v>
      </c>
      <c r="BH512" s="149">
        <f>IF(N512="sníž. přenesená",J512,0)</f>
        <v>0</v>
      </c>
      <c r="BI512" s="149">
        <f>IF(N512="nulová",J512,0)</f>
        <v>0</v>
      </c>
      <c r="BJ512" s="17" t="s">
        <v>84</v>
      </c>
      <c r="BK512" s="149">
        <f>ROUND(I512*H512,2)</f>
        <v>0</v>
      </c>
      <c r="BL512" s="17" t="s">
        <v>148</v>
      </c>
      <c r="BM512" s="148" t="s">
        <v>831</v>
      </c>
    </row>
    <row r="513" spans="2:65" s="12" customFormat="1" ht="11.25">
      <c r="B513" s="157"/>
      <c r="D513" s="150" t="s">
        <v>218</v>
      </c>
      <c r="E513" s="158" t="s">
        <v>1</v>
      </c>
      <c r="F513" s="159" t="s">
        <v>832</v>
      </c>
      <c r="H513" s="160">
        <v>7.6669999999999998</v>
      </c>
      <c r="I513" s="161"/>
      <c r="L513" s="157"/>
      <c r="M513" s="162"/>
      <c r="T513" s="163"/>
      <c r="AT513" s="158" t="s">
        <v>218</v>
      </c>
      <c r="AU513" s="158" t="s">
        <v>86</v>
      </c>
      <c r="AV513" s="12" t="s">
        <v>86</v>
      </c>
      <c r="AW513" s="12" t="s">
        <v>32</v>
      </c>
      <c r="AX513" s="12" t="s">
        <v>84</v>
      </c>
      <c r="AY513" s="158" t="s">
        <v>127</v>
      </c>
    </row>
    <row r="514" spans="2:65" s="1" customFormat="1" ht="16.5" customHeight="1">
      <c r="B514" s="136"/>
      <c r="C514" s="178" t="s">
        <v>833</v>
      </c>
      <c r="D514" s="178" t="s">
        <v>278</v>
      </c>
      <c r="E514" s="179" t="s">
        <v>834</v>
      </c>
      <c r="F514" s="180" t="s">
        <v>835</v>
      </c>
      <c r="G514" s="181" t="s">
        <v>216</v>
      </c>
      <c r="H514" s="182">
        <v>3.0470000000000002</v>
      </c>
      <c r="I514" s="183"/>
      <c r="J514" s="184">
        <f>ROUND(I514*H514,2)</f>
        <v>0</v>
      </c>
      <c r="K514" s="180" t="s">
        <v>134</v>
      </c>
      <c r="L514" s="185"/>
      <c r="M514" s="186" t="s">
        <v>1</v>
      </c>
      <c r="N514" s="187" t="s">
        <v>41</v>
      </c>
      <c r="P514" s="146">
        <f>O514*H514</f>
        <v>0</v>
      </c>
      <c r="Q514" s="146">
        <v>8.9999999999999998E-4</v>
      </c>
      <c r="R514" s="146">
        <f>Q514*H514</f>
        <v>2.7423E-3</v>
      </c>
      <c r="S514" s="146">
        <v>0</v>
      </c>
      <c r="T514" s="147">
        <f>S514*H514</f>
        <v>0</v>
      </c>
      <c r="AR514" s="148" t="s">
        <v>167</v>
      </c>
      <c r="AT514" s="148" t="s">
        <v>278</v>
      </c>
      <c r="AU514" s="148" t="s">
        <v>86</v>
      </c>
      <c r="AY514" s="17" t="s">
        <v>127</v>
      </c>
      <c r="BE514" s="149">
        <f>IF(N514="základní",J514,0)</f>
        <v>0</v>
      </c>
      <c r="BF514" s="149">
        <f>IF(N514="snížená",J514,0)</f>
        <v>0</v>
      </c>
      <c r="BG514" s="149">
        <f>IF(N514="zákl. přenesená",J514,0)</f>
        <v>0</v>
      </c>
      <c r="BH514" s="149">
        <f>IF(N514="sníž. přenesená",J514,0)</f>
        <v>0</v>
      </c>
      <c r="BI514" s="149">
        <f>IF(N514="nulová",J514,0)</f>
        <v>0</v>
      </c>
      <c r="BJ514" s="17" t="s">
        <v>84</v>
      </c>
      <c r="BK514" s="149">
        <f>ROUND(I514*H514,2)</f>
        <v>0</v>
      </c>
      <c r="BL514" s="17" t="s">
        <v>148</v>
      </c>
      <c r="BM514" s="148" t="s">
        <v>836</v>
      </c>
    </row>
    <row r="515" spans="2:65" s="12" customFormat="1" ht="11.25">
      <c r="B515" s="157"/>
      <c r="D515" s="150" t="s">
        <v>218</v>
      </c>
      <c r="E515" s="158" t="s">
        <v>1</v>
      </c>
      <c r="F515" s="159" t="s">
        <v>837</v>
      </c>
      <c r="H515" s="160">
        <v>3.0470000000000002</v>
      </c>
      <c r="I515" s="161"/>
      <c r="L515" s="157"/>
      <c r="M515" s="162"/>
      <c r="T515" s="163"/>
      <c r="AT515" s="158" t="s">
        <v>218</v>
      </c>
      <c r="AU515" s="158" t="s">
        <v>86</v>
      </c>
      <c r="AV515" s="12" t="s">
        <v>86</v>
      </c>
      <c r="AW515" s="12" t="s">
        <v>32</v>
      </c>
      <c r="AX515" s="12" t="s">
        <v>84</v>
      </c>
      <c r="AY515" s="158" t="s">
        <v>127</v>
      </c>
    </row>
    <row r="516" spans="2:65" s="1" customFormat="1" ht="24.2" customHeight="1">
      <c r="B516" s="136"/>
      <c r="C516" s="137" t="s">
        <v>838</v>
      </c>
      <c r="D516" s="137" t="s">
        <v>130</v>
      </c>
      <c r="E516" s="138" t="s">
        <v>839</v>
      </c>
      <c r="F516" s="139" t="s">
        <v>840</v>
      </c>
      <c r="G516" s="140" t="s">
        <v>216</v>
      </c>
      <c r="H516" s="141">
        <v>15</v>
      </c>
      <c r="I516" s="142"/>
      <c r="J516" s="143">
        <f>ROUND(I516*H516,2)</f>
        <v>0</v>
      </c>
      <c r="K516" s="139" t="s">
        <v>134</v>
      </c>
      <c r="L516" s="32"/>
      <c r="M516" s="144" t="s">
        <v>1</v>
      </c>
      <c r="N516" s="145" t="s">
        <v>41</v>
      </c>
      <c r="P516" s="146">
        <f>O516*H516</f>
        <v>0</v>
      </c>
      <c r="Q516" s="146">
        <v>1.8000000000000001E-4</v>
      </c>
      <c r="R516" s="146">
        <f>Q516*H516</f>
        <v>2.7000000000000001E-3</v>
      </c>
      <c r="S516" s="146">
        <v>0</v>
      </c>
      <c r="T516" s="147">
        <f>S516*H516</f>
        <v>0</v>
      </c>
      <c r="AR516" s="148" t="s">
        <v>148</v>
      </c>
      <c r="AT516" s="148" t="s">
        <v>130</v>
      </c>
      <c r="AU516" s="148" t="s">
        <v>86</v>
      </c>
      <c r="AY516" s="17" t="s">
        <v>127</v>
      </c>
      <c r="BE516" s="149">
        <f>IF(N516="základní",J516,0)</f>
        <v>0</v>
      </c>
      <c r="BF516" s="149">
        <f>IF(N516="snížená",J516,0)</f>
        <v>0</v>
      </c>
      <c r="BG516" s="149">
        <f>IF(N516="zákl. přenesená",J516,0)</f>
        <v>0</v>
      </c>
      <c r="BH516" s="149">
        <f>IF(N516="sníž. přenesená",J516,0)</f>
        <v>0</v>
      </c>
      <c r="BI516" s="149">
        <f>IF(N516="nulová",J516,0)</f>
        <v>0</v>
      </c>
      <c r="BJ516" s="17" t="s">
        <v>84</v>
      </c>
      <c r="BK516" s="149">
        <f>ROUND(I516*H516,2)</f>
        <v>0</v>
      </c>
      <c r="BL516" s="17" t="s">
        <v>148</v>
      </c>
      <c r="BM516" s="148" t="s">
        <v>841</v>
      </c>
    </row>
    <row r="517" spans="2:65" s="1" customFormat="1" ht="24.2" customHeight="1">
      <c r="B517" s="136"/>
      <c r="C517" s="137" t="s">
        <v>842</v>
      </c>
      <c r="D517" s="137" t="s">
        <v>130</v>
      </c>
      <c r="E517" s="138" t="s">
        <v>843</v>
      </c>
      <c r="F517" s="139" t="s">
        <v>844</v>
      </c>
      <c r="G517" s="140" t="s">
        <v>216</v>
      </c>
      <c r="H517" s="141">
        <v>15</v>
      </c>
      <c r="I517" s="142"/>
      <c r="J517" s="143">
        <f>ROUND(I517*H517,2)</f>
        <v>0</v>
      </c>
      <c r="K517" s="139" t="s">
        <v>134</v>
      </c>
      <c r="L517" s="32"/>
      <c r="M517" s="144" t="s">
        <v>1</v>
      </c>
      <c r="N517" s="145" t="s">
        <v>41</v>
      </c>
      <c r="P517" s="146">
        <f>O517*H517</f>
        <v>0</v>
      </c>
      <c r="Q517" s="146">
        <v>5.7000000000000002E-3</v>
      </c>
      <c r="R517" s="146">
        <f>Q517*H517</f>
        <v>8.5500000000000007E-2</v>
      </c>
      <c r="S517" s="146">
        <v>0</v>
      </c>
      <c r="T517" s="147">
        <f>S517*H517</f>
        <v>0</v>
      </c>
      <c r="AR517" s="148" t="s">
        <v>148</v>
      </c>
      <c r="AT517" s="148" t="s">
        <v>130</v>
      </c>
      <c r="AU517" s="148" t="s">
        <v>86</v>
      </c>
      <c r="AY517" s="17" t="s">
        <v>127</v>
      </c>
      <c r="BE517" s="149">
        <f>IF(N517="základní",J517,0)</f>
        <v>0</v>
      </c>
      <c r="BF517" s="149">
        <f>IF(N517="snížená",J517,0)</f>
        <v>0</v>
      </c>
      <c r="BG517" s="149">
        <f>IF(N517="zákl. přenesená",J517,0)</f>
        <v>0</v>
      </c>
      <c r="BH517" s="149">
        <f>IF(N517="sníž. přenesená",J517,0)</f>
        <v>0</v>
      </c>
      <c r="BI517" s="149">
        <f>IF(N517="nulová",J517,0)</f>
        <v>0</v>
      </c>
      <c r="BJ517" s="17" t="s">
        <v>84</v>
      </c>
      <c r="BK517" s="149">
        <f>ROUND(I517*H517,2)</f>
        <v>0</v>
      </c>
      <c r="BL517" s="17" t="s">
        <v>148</v>
      </c>
      <c r="BM517" s="148" t="s">
        <v>845</v>
      </c>
    </row>
    <row r="518" spans="2:65" s="1" customFormat="1" ht="24.2" customHeight="1">
      <c r="B518" s="136"/>
      <c r="C518" s="137" t="s">
        <v>846</v>
      </c>
      <c r="D518" s="137" t="s">
        <v>130</v>
      </c>
      <c r="E518" s="138" t="s">
        <v>847</v>
      </c>
      <c r="F518" s="139" t="s">
        <v>848</v>
      </c>
      <c r="G518" s="140" t="s">
        <v>216</v>
      </c>
      <c r="H518" s="141">
        <v>130</v>
      </c>
      <c r="I518" s="142"/>
      <c r="J518" s="143">
        <f>ROUND(I518*H518,2)</f>
        <v>0</v>
      </c>
      <c r="K518" s="139" t="s">
        <v>134</v>
      </c>
      <c r="L518" s="32"/>
      <c r="M518" s="144" t="s">
        <v>1</v>
      </c>
      <c r="N518" s="145" t="s">
        <v>41</v>
      </c>
      <c r="P518" s="146">
        <f>O518*H518</f>
        <v>0</v>
      </c>
      <c r="Q518" s="146">
        <v>2.0000000000000001E-4</v>
      </c>
      <c r="R518" s="146">
        <f>Q518*H518</f>
        <v>2.6000000000000002E-2</v>
      </c>
      <c r="S518" s="146">
        <v>0</v>
      </c>
      <c r="T518" s="147">
        <f>S518*H518</f>
        <v>0</v>
      </c>
      <c r="AR518" s="148" t="s">
        <v>148</v>
      </c>
      <c r="AT518" s="148" t="s">
        <v>130</v>
      </c>
      <c r="AU518" s="148" t="s">
        <v>86</v>
      </c>
      <c r="AY518" s="17" t="s">
        <v>127</v>
      </c>
      <c r="BE518" s="149">
        <f>IF(N518="základní",J518,0)</f>
        <v>0</v>
      </c>
      <c r="BF518" s="149">
        <f>IF(N518="snížená",J518,0)</f>
        <v>0</v>
      </c>
      <c r="BG518" s="149">
        <f>IF(N518="zákl. přenesená",J518,0)</f>
        <v>0</v>
      </c>
      <c r="BH518" s="149">
        <f>IF(N518="sníž. přenesená",J518,0)</f>
        <v>0</v>
      </c>
      <c r="BI518" s="149">
        <f>IF(N518="nulová",J518,0)</f>
        <v>0</v>
      </c>
      <c r="BJ518" s="17" t="s">
        <v>84</v>
      </c>
      <c r="BK518" s="149">
        <f>ROUND(I518*H518,2)</f>
        <v>0</v>
      </c>
      <c r="BL518" s="17" t="s">
        <v>148</v>
      </c>
      <c r="BM518" s="148" t="s">
        <v>849</v>
      </c>
    </row>
    <row r="519" spans="2:65" s="1" customFormat="1" ht="24.2" customHeight="1">
      <c r="B519" s="136"/>
      <c r="C519" s="137" t="s">
        <v>850</v>
      </c>
      <c r="D519" s="137" t="s">
        <v>130</v>
      </c>
      <c r="E519" s="138" t="s">
        <v>851</v>
      </c>
      <c r="F519" s="139" t="s">
        <v>852</v>
      </c>
      <c r="G519" s="140" t="s">
        <v>216</v>
      </c>
      <c r="H519" s="141">
        <v>130</v>
      </c>
      <c r="I519" s="142"/>
      <c r="J519" s="143">
        <f>ROUND(I519*H519,2)</f>
        <v>0</v>
      </c>
      <c r="K519" s="139" t="s">
        <v>134</v>
      </c>
      <c r="L519" s="32"/>
      <c r="M519" s="144" t="s">
        <v>1</v>
      </c>
      <c r="N519" s="145" t="s">
        <v>41</v>
      </c>
      <c r="P519" s="146">
        <f>O519*H519</f>
        <v>0</v>
      </c>
      <c r="Q519" s="146">
        <v>2.7000000000000001E-3</v>
      </c>
      <c r="R519" s="146">
        <f>Q519*H519</f>
        <v>0.35100000000000003</v>
      </c>
      <c r="S519" s="146">
        <v>0</v>
      </c>
      <c r="T519" s="147">
        <f>S519*H519</f>
        <v>0</v>
      </c>
      <c r="AR519" s="148" t="s">
        <v>148</v>
      </c>
      <c r="AT519" s="148" t="s">
        <v>130</v>
      </c>
      <c r="AU519" s="148" t="s">
        <v>86</v>
      </c>
      <c r="AY519" s="17" t="s">
        <v>127</v>
      </c>
      <c r="BE519" s="149">
        <f>IF(N519="základní",J519,0)</f>
        <v>0</v>
      </c>
      <c r="BF519" s="149">
        <f>IF(N519="snížená",J519,0)</f>
        <v>0</v>
      </c>
      <c r="BG519" s="149">
        <f>IF(N519="zákl. přenesená",J519,0)</f>
        <v>0</v>
      </c>
      <c r="BH519" s="149">
        <f>IF(N519="sníž. přenesená",J519,0)</f>
        <v>0</v>
      </c>
      <c r="BI519" s="149">
        <f>IF(N519="nulová",J519,0)</f>
        <v>0</v>
      </c>
      <c r="BJ519" s="17" t="s">
        <v>84</v>
      </c>
      <c r="BK519" s="149">
        <f>ROUND(I519*H519,2)</f>
        <v>0</v>
      </c>
      <c r="BL519" s="17" t="s">
        <v>148</v>
      </c>
      <c r="BM519" s="148" t="s">
        <v>853</v>
      </c>
    </row>
    <row r="520" spans="2:65" s="1" customFormat="1" ht="19.5">
      <c r="B520" s="32"/>
      <c r="D520" s="150" t="s">
        <v>137</v>
      </c>
      <c r="F520" s="151" t="s">
        <v>854</v>
      </c>
      <c r="I520" s="152"/>
      <c r="L520" s="32"/>
      <c r="M520" s="153"/>
      <c r="T520" s="56"/>
      <c r="AT520" s="17" t="s">
        <v>137</v>
      </c>
      <c r="AU520" s="17" t="s">
        <v>86</v>
      </c>
    </row>
    <row r="521" spans="2:65" s="12" customFormat="1" ht="11.25">
      <c r="B521" s="157"/>
      <c r="D521" s="150" t="s">
        <v>218</v>
      </c>
      <c r="E521" s="158" t="s">
        <v>1</v>
      </c>
      <c r="F521" s="159" t="s">
        <v>855</v>
      </c>
      <c r="H521" s="160">
        <v>120</v>
      </c>
      <c r="I521" s="161"/>
      <c r="L521" s="157"/>
      <c r="M521" s="162"/>
      <c r="T521" s="163"/>
      <c r="AT521" s="158" t="s">
        <v>218</v>
      </c>
      <c r="AU521" s="158" t="s">
        <v>86</v>
      </c>
      <c r="AV521" s="12" t="s">
        <v>86</v>
      </c>
      <c r="AW521" s="12" t="s">
        <v>32</v>
      </c>
      <c r="AX521" s="12" t="s">
        <v>76</v>
      </c>
      <c r="AY521" s="158" t="s">
        <v>127</v>
      </c>
    </row>
    <row r="522" spans="2:65" s="12" customFormat="1" ht="11.25">
      <c r="B522" s="157"/>
      <c r="D522" s="150" t="s">
        <v>218</v>
      </c>
      <c r="E522" s="158" t="s">
        <v>1</v>
      </c>
      <c r="F522" s="159" t="s">
        <v>856</v>
      </c>
      <c r="H522" s="160">
        <v>10</v>
      </c>
      <c r="I522" s="161"/>
      <c r="L522" s="157"/>
      <c r="M522" s="162"/>
      <c r="T522" s="163"/>
      <c r="AT522" s="158" t="s">
        <v>218</v>
      </c>
      <c r="AU522" s="158" t="s">
        <v>86</v>
      </c>
      <c r="AV522" s="12" t="s">
        <v>86</v>
      </c>
      <c r="AW522" s="12" t="s">
        <v>32</v>
      </c>
      <c r="AX522" s="12" t="s">
        <v>76</v>
      </c>
      <c r="AY522" s="158" t="s">
        <v>127</v>
      </c>
    </row>
    <row r="523" spans="2:65" s="13" customFormat="1" ht="11.25">
      <c r="B523" s="164"/>
      <c r="D523" s="150" t="s">
        <v>218</v>
      </c>
      <c r="E523" s="165" t="s">
        <v>1</v>
      </c>
      <c r="F523" s="166" t="s">
        <v>226</v>
      </c>
      <c r="H523" s="167">
        <v>130</v>
      </c>
      <c r="I523" s="168"/>
      <c r="L523" s="164"/>
      <c r="M523" s="169"/>
      <c r="T523" s="170"/>
      <c r="AT523" s="165" t="s">
        <v>218</v>
      </c>
      <c r="AU523" s="165" t="s">
        <v>86</v>
      </c>
      <c r="AV523" s="13" t="s">
        <v>148</v>
      </c>
      <c r="AW523" s="13" t="s">
        <v>32</v>
      </c>
      <c r="AX523" s="13" t="s">
        <v>84</v>
      </c>
      <c r="AY523" s="165" t="s">
        <v>127</v>
      </c>
    </row>
    <row r="524" spans="2:65" s="1" customFormat="1" ht="24.2" customHeight="1">
      <c r="B524" s="136"/>
      <c r="C524" s="137" t="s">
        <v>857</v>
      </c>
      <c r="D524" s="137" t="s">
        <v>130</v>
      </c>
      <c r="E524" s="138" t="s">
        <v>858</v>
      </c>
      <c r="F524" s="139" t="s">
        <v>859</v>
      </c>
      <c r="G524" s="140" t="s">
        <v>216</v>
      </c>
      <c r="H524" s="141">
        <v>32</v>
      </c>
      <c r="I524" s="142"/>
      <c r="J524" s="143">
        <f>ROUND(I524*H524,2)</f>
        <v>0</v>
      </c>
      <c r="K524" s="139" t="s">
        <v>134</v>
      </c>
      <c r="L524" s="32"/>
      <c r="M524" s="144" t="s">
        <v>1</v>
      </c>
      <c r="N524" s="145" t="s">
        <v>41</v>
      </c>
      <c r="P524" s="146">
        <f>O524*H524</f>
        <v>0</v>
      </c>
      <c r="Q524" s="146">
        <v>1.022E-2</v>
      </c>
      <c r="R524" s="146">
        <f>Q524*H524</f>
        <v>0.32704</v>
      </c>
      <c r="S524" s="146">
        <v>0</v>
      </c>
      <c r="T524" s="147">
        <f>S524*H524</f>
        <v>0</v>
      </c>
      <c r="AR524" s="148" t="s">
        <v>148</v>
      </c>
      <c r="AT524" s="148" t="s">
        <v>130</v>
      </c>
      <c r="AU524" s="148" t="s">
        <v>86</v>
      </c>
      <c r="AY524" s="17" t="s">
        <v>127</v>
      </c>
      <c r="BE524" s="149">
        <f>IF(N524="základní",J524,0)</f>
        <v>0</v>
      </c>
      <c r="BF524" s="149">
        <f>IF(N524="snížená",J524,0)</f>
        <v>0</v>
      </c>
      <c r="BG524" s="149">
        <f>IF(N524="zákl. přenesená",J524,0)</f>
        <v>0</v>
      </c>
      <c r="BH524" s="149">
        <f>IF(N524="sníž. přenesená",J524,0)</f>
        <v>0</v>
      </c>
      <c r="BI524" s="149">
        <f>IF(N524="nulová",J524,0)</f>
        <v>0</v>
      </c>
      <c r="BJ524" s="17" t="s">
        <v>84</v>
      </c>
      <c r="BK524" s="149">
        <f>ROUND(I524*H524,2)</f>
        <v>0</v>
      </c>
      <c r="BL524" s="17" t="s">
        <v>148</v>
      </c>
      <c r="BM524" s="148" t="s">
        <v>860</v>
      </c>
    </row>
    <row r="525" spans="2:65" s="1" customFormat="1" ht="29.25">
      <c r="B525" s="32"/>
      <c r="D525" s="150" t="s">
        <v>137</v>
      </c>
      <c r="F525" s="151" t="s">
        <v>861</v>
      </c>
      <c r="I525" s="152"/>
      <c r="L525" s="32"/>
      <c r="M525" s="153"/>
      <c r="T525" s="56"/>
      <c r="AT525" s="17" t="s">
        <v>137</v>
      </c>
      <c r="AU525" s="17" t="s">
        <v>86</v>
      </c>
    </row>
    <row r="526" spans="2:65" s="12" customFormat="1" ht="11.25">
      <c r="B526" s="157"/>
      <c r="D526" s="150" t="s">
        <v>218</v>
      </c>
      <c r="E526" s="158" t="s">
        <v>1</v>
      </c>
      <c r="F526" s="159" t="s">
        <v>862</v>
      </c>
      <c r="H526" s="160">
        <v>32</v>
      </c>
      <c r="I526" s="161"/>
      <c r="L526" s="157"/>
      <c r="M526" s="162"/>
      <c r="T526" s="163"/>
      <c r="AT526" s="158" t="s">
        <v>218</v>
      </c>
      <c r="AU526" s="158" t="s">
        <v>86</v>
      </c>
      <c r="AV526" s="12" t="s">
        <v>86</v>
      </c>
      <c r="AW526" s="12" t="s">
        <v>32</v>
      </c>
      <c r="AX526" s="12" t="s">
        <v>84</v>
      </c>
      <c r="AY526" s="158" t="s">
        <v>127</v>
      </c>
    </row>
    <row r="527" spans="2:65" s="11" customFormat="1" ht="22.9" customHeight="1">
      <c r="B527" s="124"/>
      <c r="D527" s="125" t="s">
        <v>75</v>
      </c>
      <c r="E527" s="134" t="s">
        <v>174</v>
      </c>
      <c r="F527" s="134" t="s">
        <v>863</v>
      </c>
      <c r="I527" s="127"/>
      <c r="J527" s="135">
        <f>BK527</f>
        <v>0</v>
      </c>
      <c r="L527" s="124"/>
      <c r="M527" s="129"/>
      <c r="P527" s="130">
        <f>SUM(P528:P547)</f>
        <v>0</v>
      </c>
      <c r="R527" s="130">
        <f>SUM(R528:R547)</f>
        <v>3.9162095999999997</v>
      </c>
      <c r="T527" s="131">
        <f>SUM(T528:T547)</f>
        <v>1.6E-2</v>
      </c>
      <c r="AR527" s="125" t="s">
        <v>84</v>
      </c>
      <c r="AT527" s="132" t="s">
        <v>75</v>
      </c>
      <c r="AU527" s="132" t="s">
        <v>84</v>
      </c>
      <c r="AY527" s="125" t="s">
        <v>127</v>
      </c>
      <c r="BK527" s="133">
        <f>SUM(BK528:BK547)</f>
        <v>0</v>
      </c>
    </row>
    <row r="528" spans="2:65" s="1" customFormat="1" ht="24.2" customHeight="1">
      <c r="B528" s="136"/>
      <c r="C528" s="137" t="s">
        <v>864</v>
      </c>
      <c r="D528" s="137" t="s">
        <v>130</v>
      </c>
      <c r="E528" s="138" t="s">
        <v>865</v>
      </c>
      <c r="F528" s="139" t="s">
        <v>866</v>
      </c>
      <c r="G528" s="140" t="s">
        <v>314</v>
      </c>
      <c r="H528" s="141">
        <v>16</v>
      </c>
      <c r="I528" s="142"/>
      <c r="J528" s="143">
        <f>ROUND(I528*H528,2)</f>
        <v>0</v>
      </c>
      <c r="K528" s="139" t="s">
        <v>134</v>
      </c>
      <c r="L528" s="32"/>
      <c r="M528" s="144" t="s">
        <v>1</v>
      </c>
      <c r="N528" s="145" t="s">
        <v>41</v>
      </c>
      <c r="P528" s="146">
        <f>O528*H528</f>
        <v>0</v>
      </c>
      <c r="Q528" s="146">
        <v>0.10095</v>
      </c>
      <c r="R528" s="146">
        <f>Q528*H528</f>
        <v>1.6152</v>
      </c>
      <c r="S528" s="146">
        <v>0</v>
      </c>
      <c r="T528" s="147">
        <f>S528*H528</f>
        <v>0</v>
      </c>
      <c r="AR528" s="148" t="s">
        <v>148</v>
      </c>
      <c r="AT528" s="148" t="s">
        <v>130</v>
      </c>
      <c r="AU528" s="148" t="s">
        <v>86</v>
      </c>
      <c r="AY528" s="17" t="s">
        <v>127</v>
      </c>
      <c r="BE528" s="149">
        <f>IF(N528="základní",J528,0)</f>
        <v>0</v>
      </c>
      <c r="BF528" s="149">
        <f>IF(N528="snížená",J528,0)</f>
        <v>0</v>
      </c>
      <c r="BG528" s="149">
        <f>IF(N528="zákl. přenesená",J528,0)</f>
        <v>0</v>
      </c>
      <c r="BH528" s="149">
        <f>IF(N528="sníž. přenesená",J528,0)</f>
        <v>0</v>
      </c>
      <c r="BI528" s="149">
        <f>IF(N528="nulová",J528,0)</f>
        <v>0</v>
      </c>
      <c r="BJ528" s="17" t="s">
        <v>84</v>
      </c>
      <c r="BK528" s="149">
        <f>ROUND(I528*H528,2)</f>
        <v>0</v>
      </c>
      <c r="BL528" s="17" t="s">
        <v>148</v>
      </c>
      <c r="BM528" s="148" t="s">
        <v>867</v>
      </c>
    </row>
    <row r="529" spans="2:65" s="1" customFormat="1" ht="16.5" customHeight="1">
      <c r="B529" s="136"/>
      <c r="C529" s="178" t="s">
        <v>868</v>
      </c>
      <c r="D529" s="178" t="s">
        <v>278</v>
      </c>
      <c r="E529" s="179" t="s">
        <v>869</v>
      </c>
      <c r="F529" s="180" t="s">
        <v>870</v>
      </c>
      <c r="G529" s="181" t="s">
        <v>314</v>
      </c>
      <c r="H529" s="182">
        <v>17</v>
      </c>
      <c r="I529" s="183"/>
      <c r="J529" s="184">
        <f>ROUND(I529*H529,2)</f>
        <v>0</v>
      </c>
      <c r="K529" s="180" t="s">
        <v>134</v>
      </c>
      <c r="L529" s="185"/>
      <c r="M529" s="186" t="s">
        <v>1</v>
      </c>
      <c r="N529" s="187" t="s">
        <v>41</v>
      </c>
      <c r="P529" s="146">
        <f>O529*H529</f>
        <v>0</v>
      </c>
      <c r="Q529" s="146">
        <v>2.8000000000000001E-2</v>
      </c>
      <c r="R529" s="146">
        <f>Q529*H529</f>
        <v>0.47600000000000003</v>
      </c>
      <c r="S529" s="146">
        <v>0</v>
      </c>
      <c r="T529" s="147">
        <f>S529*H529</f>
        <v>0</v>
      </c>
      <c r="AR529" s="148" t="s">
        <v>167</v>
      </c>
      <c r="AT529" s="148" t="s">
        <v>278</v>
      </c>
      <c r="AU529" s="148" t="s">
        <v>86</v>
      </c>
      <c r="AY529" s="17" t="s">
        <v>127</v>
      </c>
      <c r="BE529" s="149">
        <f>IF(N529="základní",J529,0)</f>
        <v>0</v>
      </c>
      <c r="BF529" s="149">
        <f>IF(N529="snížená",J529,0)</f>
        <v>0</v>
      </c>
      <c r="BG529" s="149">
        <f>IF(N529="zákl. přenesená",J529,0)</f>
        <v>0</v>
      </c>
      <c r="BH529" s="149">
        <f>IF(N529="sníž. přenesená",J529,0)</f>
        <v>0</v>
      </c>
      <c r="BI529" s="149">
        <f>IF(N529="nulová",J529,0)</f>
        <v>0</v>
      </c>
      <c r="BJ529" s="17" t="s">
        <v>84</v>
      </c>
      <c r="BK529" s="149">
        <f>ROUND(I529*H529,2)</f>
        <v>0</v>
      </c>
      <c r="BL529" s="17" t="s">
        <v>148</v>
      </c>
      <c r="BM529" s="148" t="s">
        <v>871</v>
      </c>
    </row>
    <row r="530" spans="2:65" s="1" customFormat="1" ht="24.2" customHeight="1">
      <c r="B530" s="136"/>
      <c r="C530" s="137" t="s">
        <v>872</v>
      </c>
      <c r="D530" s="137" t="s">
        <v>130</v>
      </c>
      <c r="E530" s="138" t="s">
        <v>873</v>
      </c>
      <c r="F530" s="139" t="s">
        <v>874</v>
      </c>
      <c r="G530" s="140" t="s">
        <v>222</v>
      </c>
      <c r="H530" s="141">
        <v>0.64</v>
      </c>
      <c r="I530" s="142"/>
      <c r="J530" s="143">
        <f>ROUND(I530*H530,2)</f>
        <v>0</v>
      </c>
      <c r="K530" s="139" t="s">
        <v>134</v>
      </c>
      <c r="L530" s="32"/>
      <c r="M530" s="144" t="s">
        <v>1</v>
      </c>
      <c r="N530" s="145" t="s">
        <v>41</v>
      </c>
      <c r="P530" s="146">
        <f>O530*H530</f>
        <v>0</v>
      </c>
      <c r="Q530" s="146">
        <v>2.2563399999999998</v>
      </c>
      <c r="R530" s="146">
        <f>Q530*H530</f>
        <v>1.4440575999999998</v>
      </c>
      <c r="S530" s="146">
        <v>0</v>
      </c>
      <c r="T530" s="147">
        <f>S530*H530</f>
        <v>0</v>
      </c>
      <c r="AR530" s="148" t="s">
        <v>148</v>
      </c>
      <c r="AT530" s="148" t="s">
        <v>130</v>
      </c>
      <c r="AU530" s="148" t="s">
        <v>86</v>
      </c>
      <c r="AY530" s="17" t="s">
        <v>127</v>
      </c>
      <c r="BE530" s="149">
        <f>IF(N530="základní",J530,0)</f>
        <v>0</v>
      </c>
      <c r="BF530" s="149">
        <f>IF(N530="snížená",J530,0)</f>
        <v>0</v>
      </c>
      <c r="BG530" s="149">
        <f>IF(N530="zákl. přenesená",J530,0)</f>
        <v>0</v>
      </c>
      <c r="BH530" s="149">
        <f>IF(N530="sníž. přenesená",J530,0)</f>
        <v>0</v>
      </c>
      <c r="BI530" s="149">
        <f>IF(N530="nulová",J530,0)</f>
        <v>0</v>
      </c>
      <c r="BJ530" s="17" t="s">
        <v>84</v>
      </c>
      <c r="BK530" s="149">
        <f>ROUND(I530*H530,2)</f>
        <v>0</v>
      </c>
      <c r="BL530" s="17" t="s">
        <v>148</v>
      </c>
      <c r="BM530" s="148" t="s">
        <v>875</v>
      </c>
    </row>
    <row r="531" spans="2:65" s="12" customFormat="1" ht="11.25">
      <c r="B531" s="157"/>
      <c r="D531" s="150" t="s">
        <v>218</v>
      </c>
      <c r="E531" s="158" t="s">
        <v>1</v>
      </c>
      <c r="F531" s="159" t="s">
        <v>876</v>
      </c>
      <c r="H531" s="160">
        <v>0.64</v>
      </c>
      <c r="I531" s="161"/>
      <c r="L531" s="157"/>
      <c r="M531" s="162"/>
      <c r="T531" s="163"/>
      <c r="AT531" s="158" t="s">
        <v>218</v>
      </c>
      <c r="AU531" s="158" t="s">
        <v>86</v>
      </c>
      <c r="AV531" s="12" t="s">
        <v>86</v>
      </c>
      <c r="AW531" s="12" t="s">
        <v>32</v>
      </c>
      <c r="AX531" s="12" t="s">
        <v>84</v>
      </c>
      <c r="AY531" s="158" t="s">
        <v>127</v>
      </c>
    </row>
    <row r="532" spans="2:65" s="1" customFormat="1" ht="24.2" customHeight="1">
      <c r="B532" s="136"/>
      <c r="C532" s="137" t="s">
        <v>877</v>
      </c>
      <c r="D532" s="137" t="s">
        <v>130</v>
      </c>
      <c r="E532" s="138" t="s">
        <v>878</v>
      </c>
      <c r="F532" s="139" t="s">
        <v>879</v>
      </c>
      <c r="G532" s="140" t="s">
        <v>216</v>
      </c>
      <c r="H532" s="141">
        <v>132.6</v>
      </c>
      <c r="I532" s="142"/>
      <c r="J532" s="143">
        <f>ROUND(I532*H532,2)</f>
        <v>0</v>
      </c>
      <c r="K532" s="139" t="s">
        <v>134</v>
      </c>
      <c r="L532" s="32"/>
      <c r="M532" s="144" t="s">
        <v>1</v>
      </c>
      <c r="N532" s="145" t="s">
        <v>41</v>
      </c>
      <c r="P532" s="146">
        <f>O532*H532</f>
        <v>0</v>
      </c>
      <c r="Q532" s="146">
        <v>4.0000000000000003E-5</v>
      </c>
      <c r="R532" s="146">
        <f>Q532*H532</f>
        <v>5.3040000000000006E-3</v>
      </c>
      <c r="S532" s="146">
        <v>0</v>
      </c>
      <c r="T532" s="147">
        <f>S532*H532</f>
        <v>0</v>
      </c>
      <c r="AR532" s="148" t="s">
        <v>148</v>
      </c>
      <c r="AT532" s="148" t="s">
        <v>130</v>
      </c>
      <c r="AU532" s="148" t="s">
        <v>86</v>
      </c>
      <c r="AY532" s="17" t="s">
        <v>127</v>
      </c>
      <c r="BE532" s="149">
        <f>IF(N532="základní",J532,0)</f>
        <v>0</v>
      </c>
      <c r="BF532" s="149">
        <f>IF(N532="snížená",J532,0)</f>
        <v>0</v>
      </c>
      <c r="BG532" s="149">
        <f>IF(N532="zákl. přenesená",J532,0)</f>
        <v>0</v>
      </c>
      <c r="BH532" s="149">
        <f>IF(N532="sníž. přenesená",J532,0)</f>
        <v>0</v>
      </c>
      <c r="BI532" s="149">
        <f>IF(N532="nulová",J532,0)</f>
        <v>0</v>
      </c>
      <c r="BJ532" s="17" t="s">
        <v>84</v>
      </c>
      <c r="BK532" s="149">
        <f>ROUND(I532*H532,2)</f>
        <v>0</v>
      </c>
      <c r="BL532" s="17" t="s">
        <v>148</v>
      </c>
      <c r="BM532" s="148" t="s">
        <v>880</v>
      </c>
    </row>
    <row r="533" spans="2:65" s="12" customFormat="1" ht="11.25">
      <c r="B533" s="157"/>
      <c r="D533" s="150" t="s">
        <v>218</v>
      </c>
      <c r="E533" s="158" t="s">
        <v>1</v>
      </c>
      <c r="F533" s="159" t="s">
        <v>881</v>
      </c>
      <c r="H533" s="160">
        <v>132.6</v>
      </c>
      <c r="I533" s="161"/>
      <c r="L533" s="157"/>
      <c r="M533" s="162"/>
      <c r="T533" s="163"/>
      <c r="AT533" s="158" t="s">
        <v>218</v>
      </c>
      <c r="AU533" s="158" t="s">
        <v>86</v>
      </c>
      <c r="AV533" s="12" t="s">
        <v>86</v>
      </c>
      <c r="AW533" s="12" t="s">
        <v>32</v>
      </c>
      <c r="AX533" s="12" t="s">
        <v>84</v>
      </c>
      <c r="AY533" s="158" t="s">
        <v>127</v>
      </c>
    </row>
    <row r="534" spans="2:65" s="1" customFormat="1" ht="33" customHeight="1">
      <c r="B534" s="136"/>
      <c r="C534" s="137" t="s">
        <v>882</v>
      </c>
      <c r="D534" s="137" t="s">
        <v>130</v>
      </c>
      <c r="E534" s="138" t="s">
        <v>883</v>
      </c>
      <c r="F534" s="139" t="s">
        <v>884</v>
      </c>
      <c r="G534" s="140" t="s">
        <v>314</v>
      </c>
      <c r="H534" s="141">
        <v>15</v>
      </c>
      <c r="I534" s="142"/>
      <c r="J534" s="143">
        <f>ROUND(I534*H534,2)</f>
        <v>0</v>
      </c>
      <c r="K534" s="139" t="s">
        <v>134</v>
      </c>
      <c r="L534" s="32"/>
      <c r="M534" s="144" t="s">
        <v>1</v>
      </c>
      <c r="N534" s="145" t="s">
        <v>41</v>
      </c>
      <c r="P534" s="146">
        <f>O534*H534</f>
        <v>0</v>
      </c>
      <c r="Q534" s="146">
        <v>2.3619999999999999E-2</v>
      </c>
      <c r="R534" s="146">
        <f>Q534*H534</f>
        <v>0.3543</v>
      </c>
      <c r="S534" s="146">
        <v>0</v>
      </c>
      <c r="T534" s="147">
        <f>S534*H534</f>
        <v>0</v>
      </c>
      <c r="AR534" s="148" t="s">
        <v>148</v>
      </c>
      <c r="AT534" s="148" t="s">
        <v>130</v>
      </c>
      <c r="AU534" s="148" t="s">
        <v>86</v>
      </c>
      <c r="AY534" s="17" t="s">
        <v>127</v>
      </c>
      <c r="BE534" s="149">
        <f>IF(N534="základní",J534,0)</f>
        <v>0</v>
      </c>
      <c r="BF534" s="149">
        <f>IF(N534="snížená",J534,0)</f>
        <v>0</v>
      </c>
      <c r="BG534" s="149">
        <f>IF(N534="zákl. přenesená",J534,0)</f>
        <v>0</v>
      </c>
      <c r="BH534" s="149">
        <f>IF(N534="sníž. přenesená",J534,0)</f>
        <v>0</v>
      </c>
      <c r="BI534" s="149">
        <f>IF(N534="nulová",J534,0)</f>
        <v>0</v>
      </c>
      <c r="BJ534" s="17" t="s">
        <v>84</v>
      </c>
      <c r="BK534" s="149">
        <f>ROUND(I534*H534,2)</f>
        <v>0</v>
      </c>
      <c r="BL534" s="17" t="s">
        <v>148</v>
      </c>
      <c r="BM534" s="148" t="s">
        <v>885</v>
      </c>
    </row>
    <row r="535" spans="2:65" s="1" customFormat="1" ht="24.2" customHeight="1">
      <c r="B535" s="136"/>
      <c r="C535" s="137" t="s">
        <v>886</v>
      </c>
      <c r="D535" s="137" t="s">
        <v>130</v>
      </c>
      <c r="E535" s="138" t="s">
        <v>887</v>
      </c>
      <c r="F535" s="139" t="s">
        <v>888</v>
      </c>
      <c r="G535" s="140" t="s">
        <v>314</v>
      </c>
      <c r="H535" s="141">
        <v>7.6</v>
      </c>
      <c r="I535" s="142"/>
      <c r="J535" s="143">
        <f>ROUND(I535*H535,2)</f>
        <v>0</v>
      </c>
      <c r="K535" s="139" t="s">
        <v>134</v>
      </c>
      <c r="L535" s="32"/>
      <c r="M535" s="144" t="s">
        <v>1</v>
      </c>
      <c r="N535" s="145" t="s">
        <v>41</v>
      </c>
      <c r="P535" s="146">
        <f>O535*H535</f>
        <v>0</v>
      </c>
      <c r="Q535" s="146">
        <v>4.2999999999999999E-4</v>
      </c>
      <c r="R535" s="146">
        <f>Q535*H535</f>
        <v>3.2679999999999996E-3</v>
      </c>
      <c r="S535" s="146">
        <v>0</v>
      </c>
      <c r="T535" s="147">
        <f>S535*H535</f>
        <v>0</v>
      </c>
      <c r="AR535" s="148" t="s">
        <v>148</v>
      </c>
      <c r="AT535" s="148" t="s">
        <v>130</v>
      </c>
      <c r="AU535" s="148" t="s">
        <v>86</v>
      </c>
      <c r="AY535" s="17" t="s">
        <v>127</v>
      </c>
      <c r="BE535" s="149">
        <f>IF(N535="základní",J535,0)</f>
        <v>0</v>
      </c>
      <c r="BF535" s="149">
        <f>IF(N535="snížená",J535,0)</f>
        <v>0</v>
      </c>
      <c r="BG535" s="149">
        <f>IF(N535="zákl. přenesená",J535,0)</f>
        <v>0</v>
      </c>
      <c r="BH535" s="149">
        <f>IF(N535="sníž. přenesená",J535,0)</f>
        <v>0</v>
      </c>
      <c r="BI535" s="149">
        <f>IF(N535="nulová",J535,0)</f>
        <v>0</v>
      </c>
      <c r="BJ535" s="17" t="s">
        <v>84</v>
      </c>
      <c r="BK535" s="149">
        <f>ROUND(I535*H535,2)</f>
        <v>0</v>
      </c>
      <c r="BL535" s="17" t="s">
        <v>148</v>
      </c>
      <c r="BM535" s="148" t="s">
        <v>889</v>
      </c>
    </row>
    <row r="536" spans="2:65" s="1" customFormat="1" ht="19.5">
      <c r="B536" s="32"/>
      <c r="D536" s="150" t="s">
        <v>137</v>
      </c>
      <c r="F536" s="151" t="s">
        <v>890</v>
      </c>
      <c r="I536" s="152"/>
      <c r="L536" s="32"/>
      <c r="M536" s="153"/>
      <c r="T536" s="56"/>
      <c r="AT536" s="17" t="s">
        <v>137</v>
      </c>
      <c r="AU536" s="17" t="s">
        <v>86</v>
      </c>
    </row>
    <row r="537" spans="2:65" s="12" customFormat="1" ht="11.25">
      <c r="B537" s="157"/>
      <c r="D537" s="150" t="s">
        <v>218</v>
      </c>
      <c r="E537" s="158" t="s">
        <v>1</v>
      </c>
      <c r="F537" s="159" t="s">
        <v>891</v>
      </c>
      <c r="H537" s="160">
        <v>7.6</v>
      </c>
      <c r="I537" s="161"/>
      <c r="L537" s="157"/>
      <c r="M537" s="162"/>
      <c r="T537" s="163"/>
      <c r="AT537" s="158" t="s">
        <v>218</v>
      </c>
      <c r="AU537" s="158" t="s">
        <v>86</v>
      </c>
      <c r="AV537" s="12" t="s">
        <v>86</v>
      </c>
      <c r="AW537" s="12" t="s">
        <v>32</v>
      </c>
      <c r="AX537" s="12" t="s">
        <v>84</v>
      </c>
      <c r="AY537" s="158" t="s">
        <v>127</v>
      </c>
    </row>
    <row r="538" spans="2:65" s="1" customFormat="1" ht="24.2" customHeight="1">
      <c r="B538" s="136"/>
      <c r="C538" s="137" t="s">
        <v>892</v>
      </c>
      <c r="D538" s="137" t="s">
        <v>130</v>
      </c>
      <c r="E538" s="138" t="s">
        <v>893</v>
      </c>
      <c r="F538" s="139" t="s">
        <v>894</v>
      </c>
      <c r="G538" s="140" t="s">
        <v>314</v>
      </c>
      <c r="H538" s="141">
        <v>16</v>
      </c>
      <c r="I538" s="142"/>
      <c r="J538" s="143">
        <f>ROUND(I538*H538,2)</f>
        <v>0</v>
      </c>
      <c r="K538" s="139" t="s">
        <v>1</v>
      </c>
      <c r="L538" s="32"/>
      <c r="M538" s="144" t="s">
        <v>1</v>
      </c>
      <c r="N538" s="145" t="s">
        <v>41</v>
      </c>
      <c r="P538" s="146">
        <f>O538*H538</f>
        <v>0</v>
      </c>
      <c r="Q538" s="146">
        <v>1.1299999999999999E-3</v>
      </c>
      <c r="R538" s="146">
        <f>Q538*H538</f>
        <v>1.8079999999999999E-2</v>
      </c>
      <c r="S538" s="146">
        <v>1E-3</v>
      </c>
      <c r="T538" s="147">
        <f>S538*H538</f>
        <v>1.6E-2</v>
      </c>
      <c r="AR538" s="148" t="s">
        <v>148</v>
      </c>
      <c r="AT538" s="148" t="s">
        <v>130</v>
      </c>
      <c r="AU538" s="148" t="s">
        <v>86</v>
      </c>
      <c r="AY538" s="17" t="s">
        <v>127</v>
      </c>
      <c r="BE538" s="149">
        <f>IF(N538="základní",J538,0)</f>
        <v>0</v>
      </c>
      <c r="BF538" s="149">
        <f>IF(N538="snížená",J538,0)</f>
        <v>0</v>
      </c>
      <c r="BG538" s="149">
        <f>IF(N538="zákl. přenesená",J538,0)</f>
        <v>0</v>
      </c>
      <c r="BH538" s="149">
        <f>IF(N538="sníž. přenesená",J538,0)</f>
        <v>0</v>
      </c>
      <c r="BI538" s="149">
        <f>IF(N538="nulová",J538,0)</f>
        <v>0</v>
      </c>
      <c r="BJ538" s="17" t="s">
        <v>84</v>
      </c>
      <c r="BK538" s="149">
        <f>ROUND(I538*H538,2)</f>
        <v>0</v>
      </c>
      <c r="BL538" s="17" t="s">
        <v>148</v>
      </c>
      <c r="BM538" s="148" t="s">
        <v>895</v>
      </c>
    </row>
    <row r="539" spans="2:65" s="12" customFormat="1" ht="11.25">
      <c r="B539" s="157"/>
      <c r="D539" s="150" t="s">
        <v>218</v>
      </c>
      <c r="E539" s="158" t="s">
        <v>1</v>
      </c>
      <c r="F539" s="159" t="s">
        <v>896</v>
      </c>
      <c r="H539" s="160">
        <v>4</v>
      </c>
      <c r="I539" s="161"/>
      <c r="L539" s="157"/>
      <c r="M539" s="162"/>
      <c r="T539" s="163"/>
      <c r="AT539" s="158" t="s">
        <v>218</v>
      </c>
      <c r="AU539" s="158" t="s">
        <v>86</v>
      </c>
      <c r="AV539" s="12" t="s">
        <v>86</v>
      </c>
      <c r="AW539" s="12" t="s">
        <v>32</v>
      </c>
      <c r="AX539" s="12" t="s">
        <v>76</v>
      </c>
      <c r="AY539" s="158" t="s">
        <v>127</v>
      </c>
    </row>
    <row r="540" spans="2:65" s="12" customFormat="1" ht="11.25">
      <c r="B540" s="157"/>
      <c r="D540" s="150" t="s">
        <v>218</v>
      </c>
      <c r="E540" s="158" t="s">
        <v>1</v>
      </c>
      <c r="F540" s="159" t="s">
        <v>897</v>
      </c>
      <c r="H540" s="160">
        <v>12</v>
      </c>
      <c r="I540" s="161"/>
      <c r="L540" s="157"/>
      <c r="M540" s="162"/>
      <c r="T540" s="163"/>
      <c r="AT540" s="158" t="s">
        <v>218</v>
      </c>
      <c r="AU540" s="158" t="s">
        <v>86</v>
      </c>
      <c r="AV540" s="12" t="s">
        <v>86</v>
      </c>
      <c r="AW540" s="12" t="s">
        <v>32</v>
      </c>
      <c r="AX540" s="12" t="s">
        <v>76</v>
      </c>
      <c r="AY540" s="158" t="s">
        <v>127</v>
      </c>
    </row>
    <row r="541" spans="2:65" s="13" customFormat="1" ht="11.25">
      <c r="B541" s="164"/>
      <c r="D541" s="150" t="s">
        <v>218</v>
      </c>
      <c r="E541" s="165" t="s">
        <v>1</v>
      </c>
      <c r="F541" s="166" t="s">
        <v>226</v>
      </c>
      <c r="H541" s="167">
        <v>16</v>
      </c>
      <c r="I541" s="168"/>
      <c r="L541" s="164"/>
      <c r="M541" s="169"/>
      <c r="T541" s="170"/>
      <c r="AT541" s="165" t="s">
        <v>218</v>
      </c>
      <c r="AU541" s="165" t="s">
        <v>86</v>
      </c>
      <c r="AV541" s="13" t="s">
        <v>148</v>
      </c>
      <c r="AW541" s="13" t="s">
        <v>32</v>
      </c>
      <c r="AX541" s="13" t="s">
        <v>84</v>
      </c>
      <c r="AY541" s="165" t="s">
        <v>127</v>
      </c>
    </row>
    <row r="542" spans="2:65" s="1" customFormat="1" ht="24.2" customHeight="1">
      <c r="B542" s="136"/>
      <c r="C542" s="137" t="s">
        <v>898</v>
      </c>
      <c r="D542" s="137" t="s">
        <v>130</v>
      </c>
      <c r="E542" s="138" t="s">
        <v>899</v>
      </c>
      <c r="F542" s="139" t="s">
        <v>900</v>
      </c>
      <c r="G542" s="140" t="s">
        <v>405</v>
      </c>
      <c r="H542" s="141">
        <v>1</v>
      </c>
      <c r="I542" s="142"/>
      <c r="J542" s="143">
        <f>ROUND(I542*H542,2)</f>
        <v>0</v>
      </c>
      <c r="K542" s="139" t="s">
        <v>1</v>
      </c>
      <c r="L542" s="32"/>
      <c r="M542" s="144" t="s">
        <v>1</v>
      </c>
      <c r="N542" s="145" t="s">
        <v>41</v>
      </c>
      <c r="P542" s="146">
        <f>O542*H542</f>
        <v>0</v>
      </c>
      <c r="Q542" s="146">
        <v>0</v>
      </c>
      <c r="R542" s="146">
        <f>Q542*H542</f>
        <v>0</v>
      </c>
      <c r="S542" s="146">
        <v>0</v>
      </c>
      <c r="T542" s="147">
        <f>S542*H542</f>
        <v>0</v>
      </c>
      <c r="AR542" s="148" t="s">
        <v>148</v>
      </c>
      <c r="AT542" s="148" t="s">
        <v>130</v>
      </c>
      <c r="AU542" s="148" t="s">
        <v>86</v>
      </c>
      <c r="AY542" s="17" t="s">
        <v>127</v>
      </c>
      <c r="BE542" s="149">
        <f>IF(N542="základní",J542,0)</f>
        <v>0</v>
      </c>
      <c r="BF542" s="149">
        <f>IF(N542="snížená",J542,0)</f>
        <v>0</v>
      </c>
      <c r="BG542" s="149">
        <f>IF(N542="zákl. přenesená",J542,0)</f>
        <v>0</v>
      </c>
      <c r="BH542" s="149">
        <f>IF(N542="sníž. přenesená",J542,0)</f>
        <v>0</v>
      </c>
      <c r="BI542" s="149">
        <f>IF(N542="nulová",J542,0)</f>
        <v>0</v>
      </c>
      <c r="BJ542" s="17" t="s">
        <v>84</v>
      </c>
      <c r="BK542" s="149">
        <f>ROUND(I542*H542,2)</f>
        <v>0</v>
      </c>
      <c r="BL542" s="17" t="s">
        <v>148</v>
      </c>
      <c r="BM542" s="148" t="s">
        <v>901</v>
      </c>
    </row>
    <row r="543" spans="2:65" s="1" customFormat="1" ht="24.2" customHeight="1">
      <c r="B543" s="136"/>
      <c r="C543" s="137" t="s">
        <v>902</v>
      </c>
      <c r="D543" s="137" t="s">
        <v>130</v>
      </c>
      <c r="E543" s="138" t="s">
        <v>903</v>
      </c>
      <c r="F543" s="139" t="s">
        <v>904</v>
      </c>
      <c r="G543" s="140" t="s">
        <v>405</v>
      </c>
      <c r="H543" s="141">
        <v>1</v>
      </c>
      <c r="I543" s="142"/>
      <c r="J543" s="143">
        <f>ROUND(I543*H543,2)</f>
        <v>0</v>
      </c>
      <c r="K543" s="139" t="s">
        <v>1</v>
      </c>
      <c r="L543" s="32"/>
      <c r="M543" s="144" t="s">
        <v>1</v>
      </c>
      <c r="N543" s="145" t="s">
        <v>41</v>
      </c>
      <c r="P543" s="146">
        <f>O543*H543</f>
        <v>0</v>
      </c>
      <c r="Q543" s="146">
        <v>0</v>
      </c>
      <c r="R543" s="146">
        <f>Q543*H543</f>
        <v>0</v>
      </c>
      <c r="S543" s="146">
        <v>0</v>
      </c>
      <c r="T543" s="147">
        <f>S543*H543</f>
        <v>0</v>
      </c>
      <c r="AR543" s="148" t="s">
        <v>148</v>
      </c>
      <c r="AT543" s="148" t="s">
        <v>130</v>
      </c>
      <c r="AU543" s="148" t="s">
        <v>86</v>
      </c>
      <c r="AY543" s="17" t="s">
        <v>127</v>
      </c>
      <c r="BE543" s="149">
        <f>IF(N543="základní",J543,0)</f>
        <v>0</v>
      </c>
      <c r="BF543" s="149">
        <f>IF(N543="snížená",J543,0)</f>
        <v>0</v>
      </c>
      <c r="BG543" s="149">
        <f>IF(N543="zákl. přenesená",J543,0)</f>
        <v>0</v>
      </c>
      <c r="BH543" s="149">
        <f>IF(N543="sníž. přenesená",J543,0)</f>
        <v>0</v>
      </c>
      <c r="BI543" s="149">
        <f>IF(N543="nulová",J543,0)</f>
        <v>0</v>
      </c>
      <c r="BJ543" s="17" t="s">
        <v>84</v>
      </c>
      <c r="BK543" s="149">
        <f>ROUND(I543*H543,2)</f>
        <v>0</v>
      </c>
      <c r="BL543" s="17" t="s">
        <v>148</v>
      </c>
      <c r="BM543" s="148" t="s">
        <v>905</v>
      </c>
    </row>
    <row r="544" spans="2:65" s="1" customFormat="1" ht="24.2" customHeight="1">
      <c r="B544" s="136"/>
      <c r="C544" s="137" t="s">
        <v>906</v>
      </c>
      <c r="D544" s="137" t="s">
        <v>130</v>
      </c>
      <c r="E544" s="138" t="s">
        <v>907</v>
      </c>
      <c r="F544" s="139" t="s">
        <v>908</v>
      </c>
      <c r="G544" s="140" t="s">
        <v>405</v>
      </c>
      <c r="H544" s="141">
        <v>1</v>
      </c>
      <c r="I544" s="142"/>
      <c r="J544" s="143">
        <f>ROUND(I544*H544,2)</f>
        <v>0</v>
      </c>
      <c r="K544" s="139" t="s">
        <v>1</v>
      </c>
      <c r="L544" s="32"/>
      <c r="M544" s="144" t="s">
        <v>1</v>
      </c>
      <c r="N544" s="145" t="s">
        <v>41</v>
      </c>
      <c r="P544" s="146">
        <f>O544*H544</f>
        <v>0</v>
      </c>
      <c r="Q544" s="146">
        <v>0</v>
      </c>
      <c r="R544" s="146">
        <f>Q544*H544</f>
        <v>0</v>
      </c>
      <c r="S544" s="146">
        <v>0</v>
      </c>
      <c r="T544" s="147">
        <f>S544*H544</f>
        <v>0</v>
      </c>
      <c r="AR544" s="148" t="s">
        <v>148</v>
      </c>
      <c r="AT544" s="148" t="s">
        <v>130</v>
      </c>
      <c r="AU544" s="148" t="s">
        <v>86</v>
      </c>
      <c r="AY544" s="17" t="s">
        <v>127</v>
      </c>
      <c r="BE544" s="149">
        <f>IF(N544="základní",J544,0)</f>
        <v>0</v>
      </c>
      <c r="BF544" s="149">
        <f>IF(N544="snížená",J544,0)</f>
        <v>0</v>
      </c>
      <c r="BG544" s="149">
        <f>IF(N544="zákl. přenesená",J544,0)</f>
        <v>0</v>
      </c>
      <c r="BH544" s="149">
        <f>IF(N544="sníž. přenesená",J544,0)</f>
        <v>0</v>
      </c>
      <c r="BI544" s="149">
        <f>IF(N544="nulová",J544,0)</f>
        <v>0</v>
      </c>
      <c r="BJ544" s="17" t="s">
        <v>84</v>
      </c>
      <c r="BK544" s="149">
        <f>ROUND(I544*H544,2)</f>
        <v>0</v>
      </c>
      <c r="BL544" s="17" t="s">
        <v>148</v>
      </c>
      <c r="BM544" s="148" t="s">
        <v>909</v>
      </c>
    </row>
    <row r="545" spans="2:65" s="1" customFormat="1" ht="33" customHeight="1">
      <c r="B545" s="136"/>
      <c r="C545" s="137" t="s">
        <v>910</v>
      </c>
      <c r="D545" s="137" t="s">
        <v>130</v>
      </c>
      <c r="E545" s="138" t="s">
        <v>911</v>
      </c>
      <c r="F545" s="139" t="s">
        <v>912</v>
      </c>
      <c r="G545" s="140" t="s">
        <v>133</v>
      </c>
      <c r="H545" s="141">
        <v>1</v>
      </c>
      <c r="I545" s="142"/>
      <c r="J545" s="143">
        <f>ROUND(I545*H545,2)</f>
        <v>0</v>
      </c>
      <c r="K545" s="139" t="s">
        <v>1</v>
      </c>
      <c r="L545" s="32"/>
      <c r="M545" s="144" t="s">
        <v>1</v>
      </c>
      <c r="N545" s="145" t="s">
        <v>41</v>
      </c>
      <c r="P545" s="146">
        <f>O545*H545</f>
        <v>0</v>
      </c>
      <c r="Q545" s="146">
        <v>0</v>
      </c>
      <c r="R545" s="146">
        <f>Q545*H545</f>
        <v>0</v>
      </c>
      <c r="S545" s="146">
        <v>0</v>
      </c>
      <c r="T545" s="147">
        <f>S545*H545</f>
        <v>0</v>
      </c>
      <c r="AR545" s="148" t="s">
        <v>148</v>
      </c>
      <c r="AT545" s="148" t="s">
        <v>130</v>
      </c>
      <c r="AU545" s="148" t="s">
        <v>86</v>
      </c>
      <c r="AY545" s="17" t="s">
        <v>127</v>
      </c>
      <c r="BE545" s="149">
        <f>IF(N545="základní",J545,0)</f>
        <v>0</v>
      </c>
      <c r="BF545" s="149">
        <f>IF(N545="snížená",J545,0)</f>
        <v>0</v>
      </c>
      <c r="BG545" s="149">
        <f>IF(N545="zákl. přenesená",J545,0)</f>
        <v>0</v>
      </c>
      <c r="BH545" s="149">
        <f>IF(N545="sníž. přenesená",J545,0)</f>
        <v>0</v>
      </c>
      <c r="BI545" s="149">
        <f>IF(N545="nulová",J545,0)</f>
        <v>0</v>
      </c>
      <c r="BJ545" s="17" t="s">
        <v>84</v>
      </c>
      <c r="BK545" s="149">
        <f>ROUND(I545*H545,2)</f>
        <v>0</v>
      </c>
      <c r="BL545" s="17" t="s">
        <v>148</v>
      </c>
      <c r="BM545" s="148" t="s">
        <v>913</v>
      </c>
    </row>
    <row r="546" spans="2:65" s="1" customFormat="1" ht="19.5">
      <c r="B546" s="32"/>
      <c r="D546" s="150" t="s">
        <v>137</v>
      </c>
      <c r="F546" s="151" t="s">
        <v>914</v>
      </c>
      <c r="I546" s="152"/>
      <c r="L546" s="32"/>
      <c r="M546" s="153"/>
      <c r="T546" s="56"/>
      <c r="AT546" s="17" t="s">
        <v>137</v>
      </c>
      <c r="AU546" s="17" t="s">
        <v>86</v>
      </c>
    </row>
    <row r="547" spans="2:65" s="12" customFormat="1" ht="11.25">
      <c r="B547" s="157"/>
      <c r="D547" s="150" t="s">
        <v>218</v>
      </c>
      <c r="E547" s="158" t="s">
        <v>1</v>
      </c>
      <c r="F547" s="159" t="s">
        <v>915</v>
      </c>
      <c r="H547" s="160">
        <v>1</v>
      </c>
      <c r="I547" s="161"/>
      <c r="L547" s="157"/>
      <c r="M547" s="162"/>
      <c r="T547" s="163"/>
      <c r="AT547" s="158" t="s">
        <v>218</v>
      </c>
      <c r="AU547" s="158" t="s">
        <v>86</v>
      </c>
      <c r="AV547" s="12" t="s">
        <v>86</v>
      </c>
      <c r="AW547" s="12" t="s">
        <v>32</v>
      </c>
      <c r="AX547" s="12" t="s">
        <v>84</v>
      </c>
      <c r="AY547" s="158" t="s">
        <v>127</v>
      </c>
    </row>
    <row r="548" spans="2:65" s="11" customFormat="1" ht="22.9" customHeight="1">
      <c r="B548" s="124"/>
      <c r="D548" s="125" t="s">
        <v>75</v>
      </c>
      <c r="E548" s="134" t="s">
        <v>744</v>
      </c>
      <c r="F548" s="134" t="s">
        <v>916</v>
      </c>
      <c r="I548" s="127"/>
      <c r="J548" s="135">
        <f>BK548</f>
        <v>0</v>
      </c>
      <c r="L548" s="124"/>
      <c r="M548" s="129"/>
      <c r="P548" s="130">
        <f>SUM(P549:P554)</f>
        <v>0</v>
      </c>
      <c r="R548" s="130">
        <f>SUM(R549:R554)</f>
        <v>0</v>
      </c>
      <c r="T548" s="131">
        <f>SUM(T549:T554)</f>
        <v>0</v>
      </c>
      <c r="AR548" s="125" t="s">
        <v>84</v>
      </c>
      <c r="AT548" s="132" t="s">
        <v>75</v>
      </c>
      <c r="AU548" s="132" t="s">
        <v>84</v>
      </c>
      <c r="AY548" s="125" t="s">
        <v>127</v>
      </c>
      <c r="BK548" s="133">
        <f>SUM(BK549:BK554)</f>
        <v>0</v>
      </c>
    </row>
    <row r="549" spans="2:65" s="1" customFormat="1" ht="33" customHeight="1">
      <c r="B549" s="136"/>
      <c r="C549" s="137" t="s">
        <v>917</v>
      </c>
      <c r="D549" s="137" t="s">
        <v>130</v>
      </c>
      <c r="E549" s="138" t="s">
        <v>918</v>
      </c>
      <c r="F549" s="139" t="s">
        <v>919</v>
      </c>
      <c r="G549" s="140" t="s">
        <v>216</v>
      </c>
      <c r="H549" s="141">
        <v>105.4</v>
      </c>
      <c r="I549" s="142"/>
      <c r="J549" s="143">
        <f>ROUND(I549*H549,2)</f>
        <v>0</v>
      </c>
      <c r="K549" s="139" t="s">
        <v>134</v>
      </c>
      <c r="L549" s="32"/>
      <c r="M549" s="144" t="s">
        <v>1</v>
      </c>
      <c r="N549" s="145" t="s">
        <v>41</v>
      </c>
      <c r="P549" s="146">
        <f>O549*H549</f>
        <v>0</v>
      </c>
      <c r="Q549" s="146">
        <v>0</v>
      </c>
      <c r="R549" s="146">
        <f>Q549*H549</f>
        <v>0</v>
      </c>
      <c r="S549" s="146">
        <v>0</v>
      </c>
      <c r="T549" s="147">
        <f>S549*H549</f>
        <v>0</v>
      </c>
      <c r="AR549" s="148" t="s">
        <v>148</v>
      </c>
      <c r="AT549" s="148" t="s">
        <v>130</v>
      </c>
      <c r="AU549" s="148" t="s">
        <v>86</v>
      </c>
      <c r="AY549" s="17" t="s">
        <v>127</v>
      </c>
      <c r="BE549" s="149">
        <f>IF(N549="základní",J549,0)</f>
        <v>0</v>
      </c>
      <c r="BF549" s="149">
        <f>IF(N549="snížená",J549,0)</f>
        <v>0</v>
      </c>
      <c r="BG549" s="149">
        <f>IF(N549="zákl. přenesená",J549,0)</f>
        <v>0</v>
      </c>
      <c r="BH549" s="149">
        <f>IF(N549="sníž. přenesená",J549,0)</f>
        <v>0</v>
      </c>
      <c r="BI549" s="149">
        <f>IF(N549="nulová",J549,0)</f>
        <v>0</v>
      </c>
      <c r="BJ549" s="17" t="s">
        <v>84</v>
      </c>
      <c r="BK549" s="149">
        <f>ROUND(I549*H549,2)</f>
        <v>0</v>
      </c>
      <c r="BL549" s="17" t="s">
        <v>148</v>
      </c>
      <c r="BM549" s="148" t="s">
        <v>920</v>
      </c>
    </row>
    <row r="550" spans="2:65" s="1" customFormat="1" ht="24.2" customHeight="1">
      <c r="B550" s="136"/>
      <c r="C550" s="137" t="s">
        <v>921</v>
      </c>
      <c r="D550" s="137" t="s">
        <v>130</v>
      </c>
      <c r="E550" s="138" t="s">
        <v>922</v>
      </c>
      <c r="F550" s="139" t="s">
        <v>923</v>
      </c>
      <c r="G550" s="140" t="s">
        <v>924</v>
      </c>
      <c r="H550" s="141">
        <v>3</v>
      </c>
      <c r="I550" s="142"/>
      <c r="J550" s="143">
        <f>ROUND(I550*H550,2)</f>
        <v>0</v>
      </c>
      <c r="K550" s="139" t="s">
        <v>134</v>
      </c>
      <c r="L550" s="32"/>
      <c r="M550" s="144" t="s">
        <v>1</v>
      </c>
      <c r="N550" s="145" t="s">
        <v>41</v>
      </c>
      <c r="P550" s="146">
        <f>O550*H550</f>
        <v>0</v>
      </c>
      <c r="Q550" s="146">
        <v>0</v>
      </c>
      <c r="R550" s="146">
        <f>Q550*H550</f>
        <v>0</v>
      </c>
      <c r="S550" s="146">
        <v>0</v>
      </c>
      <c r="T550" s="147">
        <f>S550*H550</f>
        <v>0</v>
      </c>
      <c r="AR550" s="148" t="s">
        <v>148</v>
      </c>
      <c r="AT550" s="148" t="s">
        <v>130</v>
      </c>
      <c r="AU550" s="148" t="s">
        <v>86</v>
      </c>
      <c r="AY550" s="17" t="s">
        <v>127</v>
      </c>
      <c r="BE550" s="149">
        <f>IF(N550="základní",J550,0)</f>
        <v>0</v>
      </c>
      <c r="BF550" s="149">
        <f>IF(N550="snížená",J550,0)</f>
        <v>0</v>
      </c>
      <c r="BG550" s="149">
        <f>IF(N550="zákl. přenesená",J550,0)</f>
        <v>0</v>
      </c>
      <c r="BH550" s="149">
        <f>IF(N550="sníž. přenesená",J550,0)</f>
        <v>0</v>
      </c>
      <c r="BI550" s="149">
        <f>IF(N550="nulová",J550,0)</f>
        <v>0</v>
      </c>
      <c r="BJ550" s="17" t="s">
        <v>84</v>
      </c>
      <c r="BK550" s="149">
        <f>ROUND(I550*H550,2)</f>
        <v>0</v>
      </c>
      <c r="BL550" s="17" t="s">
        <v>148</v>
      </c>
      <c r="BM550" s="148" t="s">
        <v>925</v>
      </c>
    </row>
    <row r="551" spans="2:65" s="1" customFormat="1" ht="19.5">
      <c r="B551" s="32"/>
      <c r="D551" s="150" t="s">
        <v>137</v>
      </c>
      <c r="F551" s="151" t="s">
        <v>926</v>
      </c>
      <c r="I551" s="152"/>
      <c r="L551" s="32"/>
      <c r="M551" s="153"/>
      <c r="T551" s="56"/>
      <c r="AT551" s="17" t="s">
        <v>137</v>
      </c>
      <c r="AU551" s="17" t="s">
        <v>86</v>
      </c>
    </row>
    <row r="552" spans="2:65" s="1" customFormat="1" ht="24.2" customHeight="1">
      <c r="B552" s="136"/>
      <c r="C552" s="137" t="s">
        <v>927</v>
      </c>
      <c r="D552" s="137" t="s">
        <v>130</v>
      </c>
      <c r="E552" s="138" t="s">
        <v>928</v>
      </c>
      <c r="F552" s="139" t="s">
        <v>929</v>
      </c>
      <c r="G552" s="140" t="s">
        <v>924</v>
      </c>
      <c r="H552" s="141">
        <v>540</v>
      </c>
      <c r="I552" s="142"/>
      <c r="J552" s="143">
        <f>ROUND(I552*H552,2)</f>
        <v>0</v>
      </c>
      <c r="K552" s="139" t="s">
        <v>134</v>
      </c>
      <c r="L552" s="32"/>
      <c r="M552" s="144" t="s">
        <v>1</v>
      </c>
      <c r="N552" s="145" t="s">
        <v>41</v>
      </c>
      <c r="P552" s="146">
        <f>O552*H552</f>
        <v>0</v>
      </c>
      <c r="Q552" s="146">
        <v>0</v>
      </c>
      <c r="R552" s="146">
        <f>Q552*H552</f>
        <v>0</v>
      </c>
      <c r="S552" s="146">
        <v>0</v>
      </c>
      <c r="T552" s="147">
        <f>S552*H552</f>
        <v>0</v>
      </c>
      <c r="AR552" s="148" t="s">
        <v>148</v>
      </c>
      <c r="AT552" s="148" t="s">
        <v>130</v>
      </c>
      <c r="AU552" s="148" t="s">
        <v>86</v>
      </c>
      <c r="AY552" s="17" t="s">
        <v>127</v>
      </c>
      <c r="BE552" s="149">
        <f>IF(N552="základní",J552,0)</f>
        <v>0</v>
      </c>
      <c r="BF552" s="149">
        <f>IF(N552="snížená",J552,0)</f>
        <v>0</v>
      </c>
      <c r="BG552" s="149">
        <f>IF(N552="zákl. přenesená",J552,0)</f>
        <v>0</v>
      </c>
      <c r="BH552" s="149">
        <f>IF(N552="sníž. přenesená",J552,0)</f>
        <v>0</v>
      </c>
      <c r="BI552" s="149">
        <f>IF(N552="nulová",J552,0)</f>
        <v>0</v>
      </c>
      <c r="BJ552" s="17" t="s">
        <v>84</v>
      </c>
      <c r="BK552" s="149">
        <f>ROUND(I552*H552,2)</f>
        <v>0</v>
      </c>
      <c r="BL552" s="17" t="s">
        <v>148</v>
      </c>
      <c r="BM552" s="148" t="s">
        <v>930</v>
      </c>
    </row>
    <row r="553" spans="2:65" s="12" customFormat="1" ht="11.25">
      <c r="B553" s="157"/>
      <c r="D553" s="150" t="s">
        <v>218</v>
      </c>
      <c r="E553" s="158" t="s">
        <v>1</v>
      </c>
      <c r="F553" s="159" t="s">
        <v>931</v>
      </c>
      <c r="H553" s="160">
        <v>540</v>
      </c>
      <c r="I553" s="161"/>
      <c r="L553" s="157"/>
      <c r="M553" s="162"/>
      <c r="T553" s="163"/>
      <c r="AT553" s="158" t="s">
        <v>218</v>
      </c>
      <c r="AU553" s="158" t="s">
        <v>86</v>
      </c>
      <c r="AV553" s="12" t="s">
        <v>86</v>
      </c>
      <c r="AW553" s="12" t="s">
        <v>32</v>
      </c>
      <c r="AX553" s="12" t="s">
        <v>84</v>
      </c>
      <c r="AY553" s="158" t="s">
        <v>127</v>
      </c>
    </row>
    <row r="554" spans="2:65" s="1" customFormat="1" ht="24.2" customHeight="1">
      <c r="B554" s="136"/>
      <c r="C554" s="137" t="s">
        <v>932</v>
      </c>
      <c r="D554" s="137" t="s">
        <v>130</v>
      </c>
      <c r="E554" s="138" t="s">
        <v>933</v>
      </c>
      <c r="F554" s="139" t="s">
        <v>934</v>
      </c>
      <c r="G554" s="140" t="s">
        <v>924</v>
      </c>
      <c r="H554" s="141">
        <v>3</v>
      </c>
      <c r="I554" s="142"/>
      <c r="J554" s="143">
        <f>ROUND(I554*H554,2)</f>
        <v>0</v>
      </c>
      <c r="K554" s="139" t="s">
        <v>134</v>
      </c>
      <c r="L554" s="32"/>
      <c r="M554" s="144" t="s">
        <v>1</v>
      </c>
      <c r="N554" s="145" t="s">
        <v>41</v>
      </c>
      <c r="P554" s="146">
        <f>O554*H554</f>
        <v>0</v>
      </c>
      <c r="Q554" s="146">
        <v>0</v>
      </c>
      <c r="R554" s="146">
        <f>Q554*H554</f>
        <v>0</v>
      </c>
      <c r="S554" s="146">
        <v>0</v>
      </c>
      <c r="T554" s="147">
        <f>S554*H554</f>
        <v>0</v>
      </c>
      <c r="AR554" s="148" t="s">
        <v>148</v>
      </c>
      <c r="AT554" s="148" t="s">
        <v>130</v>
      </c>
      <c r="AU554" s="148" t="s">
        <v>86</v>
      </c>
      <c r="AY554" s="17" t="s">
        <v>127</v>
      </c>
      <c r="BE554" s="149">
        <f>IF(N554="základní",J554,0)</f>
        <v>0</v>
      </c>
      <c r="BF554" s="149">
        <f>IF(N554="snížená",J554,0)</f>
        <v>0</v>
      </c>
      <c r="BG554" s="149">
        <f>IF(N554="zákl. přenesená",J554,0)</f>
        <v>0</v>
      </c>
      <c r="BH554" s="149">
        <f>IF(N554="sníž. přenesená",J554,0)</f>
        <v>0</v>
      </c>
      <c r="BI554" s="149">
        <f>IF(N554="nulová",J554,0)</f>
        <v>0</v>
      </c>
      <c r="BJ554" s="17" t="s">
        <v>84</v>
      </c>
      <c r="BK554" s="149">
        <f>ROUND(I554*H554,2)</f>
        <v>0</v>
      </c>
      <c r="BL554" s="17" t="s">
        <v>148</v>
      </c>
      <c r="BM554" s="148" t="s">
        <v>935</v>
      </c>
    </row>
    <row r="555" spans="2:65" s="11" customFormat="1" ht="22.9" customHeight="1">
      <c r="B555" s="124"/>
      <c r="D555" s="125" t="s">
        <v>75</v>
      </c>
      <c r="E555" s="134" t="s">
        <v>755</v>
      </c>
      <c r="F555" s="134" t="s">
        <v>936</v>
      </c>
      <c r="I555" s="127"/>
      <c r="J555" s="135">
        <f>BK555</f>
        <v>0</v>
      </c>
      <c r="L555" s="124"/>
      <c r="M555" s="129"/>
      <c r="P555" s="130">
        <f>SUM(P556:P698)</f>
        <v>0</v>
      </c>
      <c r="R555" s="130">
        <f>SUM(R556:R698)</f>
        <v>4.496E-3</v>
      </c>
      <c r="T555" s="131">
        <f>SUM(T556:T698)</f>
        <v>126.52567599999996</v>
      </c>
      <c r="AR555" s="125" t="s">
        <v>84</v>
      </c>
      <c r="AT555" s="132" t="s">
        <v>75</v>
      </c>
      <c r="AU555" s="132" t="s">
        <v>84</v>
      </c>
      <c r="AY555" s="125" t="s">
        <v>127</v>
      </c>
      <c r="BK555" s="133">
        <f>SUM(BK556:BK698)</f>
        <v>0</v>
      </c>
    </row>
    <row r="556" spans="2:65" s="1" customFormat="1" ht="24.2" customHeight="1">
      <c r="B556" s="136"/>
      <c r="C556" s="137" t="s">
        <v>937</v>
      </c>
      <c r="D556" s="137" t="s">
        <v>130</v>
      </c>
      <c r="E556" s="138" t="s">
        <v>938</v>
      </c>
      <c r="F556" s="139" t="s">
        <v>939</v>
      </c>
      <c r="G556" s="140" t="s">
        <v>216</v>
      </c>
      <c r="H556" s="141">
        <v>23.5</v>
      </c>
      <c r="I556" s="142"/>
      <c r="J556" s="143">
        <f>ROUND(I556*H556,2)</f>
        <v>0</v>
      </c>
      <c r="K556" s="139" t="s">
        <v>134</v>
      </c>
      <c r="L556" s="32"/>
      <c r="M556" s="144" t="s">
        <v>1</v>
      </c>
      <c r="N556" s="145" t="s">
        <v>41</v>
      </c>
      <c r="P556" s="146">
        <f>O556*H556</f>
        <v>0</v>
      </c>
      <c r="Q556" s="146">
        <v>0</v>
      </c>
      <c r="R556" s="146">
        <f>Q556*H556</f>
        <v>0</v>
      </c>
      <c r="S556" s="146">
        <v>0.3</v>
      </c>
      <c r="T556" s="147">
        <f>S556*H556</f>
        <v>7.05</v>
      </c>
      <c r="AR556" s="148" t="s">
        <v>148</v>
      </c>
      <c r="AT556" s="148" t="s">
        <v>130</v>
      </c>
      <c r="AU556" s="148" t="s">
        <v>86</v>
      </c>
      <c r="AY556" s="17" t="s">
        <v>127</v>
      </c>
      <c r="BE556" s="149">
        <f>IF(N556="základní",J556,0)</f>
        <v>0</v>
      </c>
      <c r="BF556" s="149">
        <f>IF(N556="snížená",J556,0)</f>
        <v>0</v>
      </c>
      <c r="BG556" s="149">
        <f>IF(N556="zákl. přenesená",J556,0)</f>
        <v>0</v>
      </c>
      <c r="BH556" s="149">
        <f>IF(N556="sníž. přenesená",J556,0)</f>
        <v>0</v>
      </c>
      <c r="BI556" s="149">
        <f>IF(N556="nulová",J556,0)</f>
        <v>0</v>
      </c>
      <c r="BJ556" s="17" t="s">
        <v>84</v>
      </c>
      <c r="BK556" s="149">
        <f>ROUND(I556*H556,2)</f>
        <v>0</v>
      </c>
      <c r="BL556" s="17" t="s">
        <v>148</v>
      </c>
      <c r="BM556" s="148" t="s">
        <v>940</v>
      </c>
    </row>
    <row r="557" spans="2:65" s="12" customFormat="1" ht="11.25">
      <c r="B557" s="157"/>
      <c r="D557" s="150" t="s">
        <v>218</v>
      </c>
      <c r="E557" s="158" t="s">
        <v>1</v>
      </c>
      <c r="F557" s="159" t="s">
        <v>941</v>
      </c>
      <c r="H557" s="160">
        <v>23.5</v>
      </c>
      <c r="I557" s="161"/>
      <c r="L557" s="157"/>
      <c r="M557" s="162"/>
      <c r="T557" s="163"/>
      <c r="AT557" s="158" t="s">
        <v>218</v>
      </c>
      <c r="AU557" s="158" t="s">
        <v>86</v>
      </c>
      <c r="AV557" s="12" t="s">
        <v>86</v>
      </c>
      <c r="AW557" s="12" t="s">
        <v>32</v>
      </c>
      <c r="AX557" s="12" t="s">
        <v>84</v>
      </c>
      <c r="AY557" s="158" t="s">
        <v>127</v>
      </c>
    </row>
    <row r="558" spans="2:65" s="1" customFormat="1" ht="24.2" customHeight="1">
      <c r="B558" s="136"/>
      <c r="C558" s="137" t="s">
        <v>942</v>
      </c>
      <c r="D558" s="137" t="s">
        <v>130</v>
      </c>
      <c r="E558" s="138" t="s">
        <v>943</v>
      </c>
      <c r="F558" s="139" t="s">
        <v>944</v>
      </c>
      <c r="G558" s="140" t="s">
        <v>216</v>
      </c>
      <c r="H558" s="141">
        <v>23.5</v>
      </c>
      <c r="I558" s="142"/>
      <c r="J558" s="143">
        <f>ROUND(I558*H558,2)</f>
        <v>0</v>
      </c>
      <c r="K558" s="139" t="s">
        <v>134</v>
      </c>
      <c r="L558" s="32"/>
      <c r="M558" s="144" t="s">
        <v>1</v>
      </c>
      <c r="N558" s="145" t="s">
        <v>41</v>
      </c>
      <c r="P558" s="146">
        <f>O558*H558</f>
        <v>0</v>
      </c>
      <c r="Q558" s="146">
        <v>0</v>
      </c>
      <c r="R558" s="146">
        <f>Q558*H558</f>
        <v>0</v>
      </c>
      <c r="S558" s="146">
        <v>0.33</v>
      </c>
      <c r="T558" s="147">
        <f>S558*H558</f>
        <v>7.7550000000000008</v>
      </c>
      <c r="AR558" s="148" t="s">
        <v>148</v>
      </c>
      <c r="AT558" s="148" t="s">
        <v>130</v>
      </c>
      <c r="AU558" s="148" t="s">
        <v>86</v>
      </c>
      <c r="AY558" s="17" t="s">
        <v>127</v>
      </c>
      <c r="BE558" s="149">
        <f>IF(N558="základní",J558,0)</f>
        <v>0</v>
      </c>
      <c r="BF558" s="149">
        <f>IF(N558="snížená",J558,0)</f>
        <v>0</v>
      </c>
      <c r="BG558" s="149">
        <f>IF(N558="zákl. přenesená",J558,0)</f>
        <v>0</v>
      </c>
      <c r="BH558" s="149">
        <f>IF(N558="sníž. přenesená",J558,0)</f>
        <v>0</v>
      </c>
      <c r="BI558" s="149">
        <f>IF(N558="nulová",J558,0)</f>
        <v>0</v>
      </c>
      <c r="BJ558" s="17" t="s">
        <v>84</v>
      </c>
      <c r="BK558" s="149">
        <f>ROUND(I558*H558,2)</f>
        <v>0</v>
      </c>
      <c r="BL558" s="17" t="s">
        <v>148</v>
      </c>
      <c r="BM558" s="148" t="s">
        <v>945</v>
      </c>
    </row>
    <row r="559" spans="2:65" s="12" customFormat="1" ht="11.25">
      <c r="B559" s="157"/>
      <c r="D559" s="150" t="s">
        <v>218</v>
      </c>
      <c r="E559" s="158" t="s">
        <v>1</v>
      </c>
      <c r="F559" s="159" t="s">
        <v>941</v>
      </c>
      <c r="H559" s="160">
        <v>23.5</v>
      </c>
      <c r="I559" s="161"/>
      <c r="L559" s="157"/>
      <c r="M559" s="162"/>
      <c r="T559" s="163"/>
      <c r="AT559" s="158" t="s">
        <v>218</v>
      </c>
      <c r="AU559" s="158" t="s">
        <v>86</v>
      </c>
      <c r="AV559" s="12" t="s">
        <v>86</v>
      </c>
      <c r="AW559" s="12" t="s">
        <v>32</v>
      </c>
      <c r="AX559" s="12" t="s">
        <v>84</v>
      </c>
      <c r="AY559" s="158" t="s">
        <v>127</v>
      </c>
    </row>
    <row r="560" spans="2:65" s="1" customFormat="1" ht="24.2" customHeight="1">
      <c r="B560" s="136"/>
      <c r="C560" s="137" t="s">
        <v>946</v>
      </c>
      <c r="D560" s="137" t="s">
        <v>130</v>
      </c>
      <c r="E560" s="138" t="s">
        <v>947</v>
      </c>
      <c r="F560" s="139" t="s">
        <v>948</v>
      </c>
      <c r="G560" s="140" t="s">
        <v>216</v>
      </c>
      <c r="H560" s="141">
        <v>70.125</v>
      </c>
      <c r="I560" s="142"/>
      <c r="J560" s="143">
        <f>ROUND(I560*H560,2)</f>
        <v>0</v>
      </c>
      <c r="K560" s="139" t="s">
        <v>134</v>
      </c>
      <c r="L560" s="32"/>
      <c r="M560" s="144" t="s">
        <v>1</v>
      </c>
      <c r="N560" s="145" t="s">
        <v>41</v>
      </c>
      <c r="P560" s="146">
        <f>O560*H560</f>
        <v>0</v>
      </c>
      <c r="Q560" s="146">
        <v>0</v>
      </c>
      <c r="R560" s="146">
        <f>Q560*H560</f>
        <v>0</v>
      </c>
      <c r="S560" s="146">
        <v>0.20799999999999999</v>
      </c>
      <c r="T560" s="147">
        <f>S560*H560</f>
        <v>14.585999999999999</v>
      </c>
      <c r="AR560" s="148" t="s">
        <v>148</v>
      </c>
      <c r="AT560" s="148" t="s">
        <v>130</v>
      </c>
      <c r="AU560" s="148" t="s">
        <v>86</v>
      </c>
      <c r="AY560" s="17" t="s">
        <v>127</v>
      </c>
      <c r="BE560" s="149">
        <f>IF(N560="základní",J560,0)</f>
        <v>0</v>
      </c>
      <c r="BF560" s="149">
        <f>IF(N560="snížená",J560,0)</f>
        <v>0</v>
      </c>
      <c r="BG560" s="149">
        <f>IF(N560="zákl. přenesená",J560,0)</f>
        <v>0</v>
      </c>
      <c r="BH560" s="149">
        <f>IF(N560="sníž. přenesená",J560,0)</f>
        <v>0</v>
      </c>
      <c r="BI560" s="149">
        <f>IF(N560="nulová",J560,0)</f>
        <v>0</v>
      </c>
      <c r="BJ560" s="17" t="s">
        <v>84</v>
      </c>
      <c r="BK560" s="149">
        <f>ROUND(I560*H560,2)</f>
        <v>0</v>
      </c>
      <c r="BL560" s="17" t="s">
        <v>148</v>
      </c>
      <c r="BM560" s="148" t="s">
        <v>949</v>
      </c>
    </row>
    <row r="561" spans="2:65" s="1" customFormat="1" ht="19.5">
      <c r="B561" s="32"/>
      <c r="D561" s="150" t="s">
        <v>137</v>
      </c>
      <c r="F561" s="151" t="s">
        <v>950</v>
      </c>
      <c r="I561" s="152"/>
      <c r="L561" s="32"/>
      <c r="M561" s="153"/>
      <c r="T561" s="56"/>
      <c r="AT561" s="17" t="s">
        <v>137</v>
      </c>
      <c r="AU561" s="17" t="s">
        <v>86</v>
      </c>
    </row>
    <row r="562" spans="2:65" s="12" customFormat="1" ht="11.25">
      <c r="B562" s="157"/>
      <c r="D562" s="150" t="s">
        <v>218</v>
      </c>
      <c r="E562" s="158" t="s">
        <v>1</v>
      </c>
      <c r="F562" s="159" t="s">
        <v>951</v>
      </c>
      <c r="H562" s="160">
        <v>2.42</v>
      </c>
      <c r="I562" s="161"/>
      <c r="L562" s="157"/>
      <c r="M562" s="162"/>
      <c r="T562" s="163"/>
      <c r="AT562" s="158" t="s">
        <v>218</v>
      </c>
      <c r="AU562" s="158" t="s">
        <v>86</v>
      </c>
      <c r="AV562" s="12" t="s">
        <v>86</v>
      </c>
      <c r="AW562" s="12" t="s">
        <v>32</v>
      </c>
      <c r="AX562" s="12" t="s">
        <v>76</v>
      </c>
      <c r="AY562" s="158" t="s">
        <v>127</v>
      </c>
    </row>
    <row r="563" spans="2:65" s="12" customFormat="1" ht="11.25">
      <c r="B563" s="157"/>
      <c r="D563" s="150" t="s">
        <v>218</v>
      </c>
      <c r="E563" s="158" t="s">
        <v>1</v>
      </c>
      <c r="F563" s="159" t="s">
        <v>952</v>
      </c>
      <c r="H563" s="160">
        <v>18.238</v>
      </c>
      <c r="I563" s="161"/>
      <c r="L563" s="157"/>
      <c r="M563" s="162"/>
      <c r="T563" s="163"/>
      <c r="AT563" s="158" t="s">
        <v>218</v>
      </c>
      <c r="AU563" s="158" t="s">
        <v>86</v>
      </c>
      <c r="AV563" s="12" t="s">
        <v>86</v>
      </c>
      <c r="AW563" s="12" t="s">
        <v>32</v>
      </c>
      <c r="AX563" s="12" t="s">
        <v>76</v>
      </c>
      <c r="AY563" s="158" t="s">
        <v>127</v>
      </c>
    </row>
    <row r="564" spans="2:65" s="12" customFormat="1" ht="22.5">
      <c r="B564" s="157"/>
      <c r="D564" s="150" t="s">
        <v>218</v>
      </c>
      <c r="E564" s="158" t="s">
        <v>1</v>
      </c>
      <c r="F564" s="159" t="s">
        <v>953</v>
      </c>
      <c r="H564" s="160">
        <v>41.277000000000001</v>
      </c>
      <c r="I564" s="161"/>
      <c r="L564" s="157"/>
      <c r="M564" s="162"/>
      <c r="T564" s="163"/>
      <c r="AT564" s="158" t="s">
        <v>218</v>
      </c>
      <c r="AU564" s="158" t="s">
        <v>86</v>
      </c>
      <c r="AV564" s="12" t="s">
        <v>86</v>
      </c>
      <c r="AW564" s="12" t="s">
        <v>32</v>
      </c>
      <c r="AX564" s="12" t="s">
        <v>76</v>
      </c>
      <c r="AY564" s="158" t="s">
        <v>127</v>
      </c>
    </row>
    <row r="565" spans="2:65" s="12" customFormat="1" ht="11.25">
      <c r="B565" s="157"/>
      <c r="D565" s="150" t="s">
        <v>218</v>
      </c>
      <c r="E565" s="158" t="s">
        <v>1</v>
      </c>
      <c r="F565" s="159" t="s">
        <v>954</v>
      </c>
      <c r="H565" s="160">
        <v>8.19</v>
      </c>
      <c r="I565" s="161"/>
      <c r="L565" s="157"/>
      <c r="M565" s="162"/>
      <c r="T565" s="163"/>
      <c r="AT565" s="158" t="s">
        <v>218</v>
      </c>
      <c r="AU565" s="158" t="s">
        <v>86</v>
      </c>
      <c r="AV565" s="12" t="s">
        <v>86</v>
      </c>
      <c r="AW565" s="12" t="s">
        <v>32</v>
      </c>
      <c r="AX565" s="12" t="s">
        <v>76</v>
      </c>
      <c r="AY565" s="158" t="s">
        <v>127</v>
      </c>
    </row>
    <row r="566" spans="2:65" s="13" customFormat="1" ht="11.25">
      <c r="B566" s="164"/>
      <c r="D566" s="150" t="s">
        <v>218</v>
      </c>
      <c r="E566" s="165" t="s">
        <v>1</v>
      </c>
      <c r="F566" s="166" t="s">
        <v>226</v>
      </c>
      <c r="H566" s="167">
        <v>70.125</v>
      </c>
      <c r="I566" s="168"/>
      <c r="L566" s="164"/>
      <c r="M566" s="169"/>
      <c r="T566" s="170"/>
      <c r="AT566" s="165" t="s">
        <v>218</v>
      </c>
      <c r="AU566" s="165" t="s">
        <v>86</v>
      </c>
      <c r="AV566" s="13" t="s">
        <v>148</v>
      </c>
      <c r="AW566" s="13" t="s">
        <v>32</v>
      </c>
      <c r="AX566" s="13" t="s">
        <v>84</v>
      </c>
      <c r="AY566" s="165" t="s">
        <v>127</v>
      </c>
    </row>
    <row r="567" spans="2:65" s="1" customFormat="1" ht="24.2" customHeight="1">
      <c r="B567" s="136"/>
      <c r="C567" s="137" t="s">
        <v>955</v>
      </c>
      <c r="D567" s="137" t="s">
        <v>130</v>
      </c>
      <c r="E567" s="138" t="s">
        <v>956</v>
      </c>
      <c r="F567" s="139" t="s">
        <v>957</v>
      </c>
      <c r="G567" s="140" t="s">
        <v>216</v>
      </c>
      <c r="H567" s="141">
        <v>61.03</v>
      </c>
      <c r="I567" s="142"/>
      <c r="J567" s="143">
        <f>ROUND(I567*H567,2)</f>
        <v>0</v>
      </c>
      <c r="K567" s="139" t="s">
        <v>134</v>
      </c>
      <c r="L567" s="32"/>
      <c r="M567" s="144" t="s">
        <v>1</v>
      </c>
      <c r="N567" s="145" t="s">
        <v>41</v>
      </c>
      <c r="P567" s="146">
        <f>O567*H567</f>
        <v>0</v>
      </c>
      <c r="Q567" s="146">
        <v>0</v>
      </c>
      <c r="R567" s="146">
        <f>Q567*H567</f>
        <v>0</v>
      </c>
      <c r="S567" s="146">
        <v>0.308</v>
      </c>
      <c r="T567" s="147">
        <f>S567*H567</f>
        <v>18.797239999999999</v>
      </c>
      <c r="AR567" s="148" t="s">
        <v>148</v>
      </c>
      <c r="AT567" s="148" t="s">
        <v>130</v>
      </c>
      <c r="AU567" s="148" t="s">
        <v>86</v>
      </c>
      <c r="AY567" s="17" t="s">
        <v>127</v>
      </c>
      <c r="BE567" s="149">
        <f>IF(N567="základní",J567,0)</f>
        <v>0</v>
      </c>
      <c r="BF567" s="149">
        <f>IF(N567="snížená",J567,0)</f>
        <v>0</v>
      </c>
      <c r="BG567" s="149">
        <f>IF(N567="zákl. přenesená",J567,0)</f>
        <v>0</v>
      </c>
      <c r="BH567" s="149">
        <f>IF(N567="sníž. přenesená",J567,0)</f>
        <v>0</v>
      </c>
      <c r="BI567" s="149">
        <f>IF(N567="nulová",J567,0)</f>
        <v>0</v>
      </c>
      <c r="BJ567" s="17" t="s">
        <v>84</v>
      </c>
      <c r="BK567" s="149">
        <f>ROUND(I567*H567,2)</f>
        <v>0</v>
      </c>
      <c r="BL567" s="17" t="s">
        <v>148</v>
      </c>
      <c r="BM567" s="148" t="s">
        <v>958</v>
      </c>
    </row>
    <row r="568" spans="2:65" s="1" customFormat="1" ht="19.5">
      <c r="B568" s="32"/>
      <c r="D568" s="150" t="s">
        <v>137</v>
      </c>
      <c r="F568" s="151" t="s">
        <v>950</v>
      </c>
      <c r="I568" s="152"/>
      <c r="L568" s="32"/>
      <c r="M568" s="153"/>
      <c r="T568" s="56"/>
      <c r="AT568" s="17" t="s">
        <v>137</v>
      </c>
      <c r="AU568" s="17" t="s">
        <v>86</v>
      </c>
    </row>
    <row r="569" spans="2:65" s="12" customFormat="1" ht="11.25">
      <c r="B569" s="157"/>
      <c r="D569" s="150" t="s">
        <v>218</v>
      </c>
      <c r="E569" s="158" t="s">
        <v>1</v>
      </c>
      <c r="F569" s="159" t="s">
        <v>959</v>
      </c>
      <c r="H569" s="160">
        <v>3.96</v>
      </c>
      <c r="I569" s="161"/>
      <c r="L569" s="157"/>
      <c r="M569" s="162"/>
      <c r="T569" s="163"/>
      <c r="AT569" s="158" t="s">
        <v>218</v>
      </c>
      <c r="AU569" s="158" t="s">
        <v>86</v>
      </c>
      <c r="AV569" s="12" t="s">
        <v>86</v>
      </c>
      <c r="AW569" s="12" t="s">
        <v>32</v>
      </c>
      <c r="AX569" s="12" t="s">
        <v>76</v>
      </c>
      <c r="AY569" s="158" t="s">
        <v>127</v>
      </c>
    </row>
    <row r="570" spans="2:65" s="12" customFormat="1" ht="11.25">
      <c r="B570" s="157"/>
      <c r="D570" s="150" t="s">
        <v>218</v>
      </c>
      <c r="E570" s="158" t="s">
        <v>1</v>
      </c>
      <c r="F570" s="159" t="s">
        <v>960</v>
      </c>
      <c r="H570" s="160">
        <v>38.86</v>
      </c>
      <c r="I570" s="161"/>
      <c r="L570" s="157"/>
      <c r="M570" s="162"/>
      <c r="T570" s="163"/>
      <c r="AT570" s="158" t="s">
        <v>218</v>
      </c>
      <c r="AU570" s="158" t="s">
        <v>86</v>
      </c>
      <c r="AV570" s="12" t="s">
        <v>86</v>
      </c>
      <c r="AW570" s="12" t="s">
        <v>32</v>
      </c>
      <c r="AX570" s="12" t="s">
        <v>76</v>
      </c>
      <c r="AY570" s="158" t="s">
        <v>127</v>
      </c>
    </row>
    <row r="571" spans="2:65" s="12" customFormat="1" ht="11.25">
      <c r="B571" s="157"/>
      <c r="D571" s="150" t="s">
        <v>218</v>
      </c>
      <c r="E571" s="158" t="s">
        <v>1</v>
      </c>
      <c r="F571" s="159" t="s">
        <v>961</v>
      </c>
      <c r="H571" s="160">
        <v>6.03</v>
      </c>
      <c r="I571" s="161"/>
      <c r="L571" s="157"/>
      <c r="M571" s="162"/>
      <c r="T571" s="163"/>
      <c r="AT571" s="158" t="s">
        <v>218</v>
      </c>
      <c r="AU571" s="158" t="s">
        <v>86</v>
      </c>
      <c r="AV571" s="12" t="s">
        <v>86</v>
      </c>
      <c r="AW571" s="12" t="s">
        <v>32</v>
      </c>
      <c r="AX571" s="12" t="s">
        <v>76</v>
      </c>
      <c r="AY571" s="158" t="s">
        <v>127</v>
      </c>
    </row>
    <row r="572" spans="2:65" s="12" customFormat="1" ht="11.25">
      <c r="B572" s="157"/>
      <c r="D572" s="150" t="s">
        <v>218</v>
      </c>
      <c r="E572" s="158" t="s">
        <v>1</v>
      </c>
      <c r="F572" s="159" t="s">
        <v>962</v>
      </c>
      <c r="H572" s="160">
        <v>12.18</v>
      </c>
      <c r="I572" s="161"/>
      <c r="L572" s="157"/>
      <c r="M572" s="162"/>
      <c r="T572" s="163"/>
      <c r="AT572" s="158" t="s">
        <v>218</v>
      </c>
      <c r="AU572" s="158" t="s">
        <v>86</v>
      </c>
      <c r="AV572" s="12" t="s">
        <v>86</v>
      </c>
      <c r="AW572" s="12" t="s">
        <v>32</v>
      </c>
      <c r="AX572" s="12" t="s">
        <v>76</v>
      </c>
      <c r="AY572" s="158" t="s">
        <v>127</v>
      </c>
    </row>
    <row r="573" spans="2:65" s="13" customFormat="1" ht="11.25">
      <c r="B573" s="164"/>
      <c r="D573" s="150" t="s">
        <v>218</v>
      </c>
      <c r="E573" s="165" t="s">
        <v>1</v>
      </c>
      <c r="F573" s="166" t="s">
        <v>226</v>
      </c>
      <c r="H573" s="167">
        <v>61.03</v>
      </c>
      <c r="I573" s="168"/>
      <c r="L573" s="164"/>
      <c r="M573" s="169"/>
      <c r="T573" s="170"/>
      <c r="AT573" s="165" t="s">
        <v>218</v>
      </c>
      <c r="AU573" s="165" t="s">
        <v>86</v>
      </c>
      <c r="AV573" s="13" t="s">
        <v>148</v>
      </c>
      <c r="AW573" s="13" t="s">
        <v>32</v>
      </c>
      <c r="AX573" s="13" t="s">
        <v>84</v>
      </c>
      <c r="AY573" s="165" t="s">
        <v>127</v>
      </c>
    </row>
    <row r="574" spans="2:65" s="1" customFormat="1" ht="21.75" customHeight="1">
      <c r="B574" s="136"/>
      <c r="C574" s="137" t="s">
        <v>963</v>
      </c>
      <c r="D574" s="137" t="s">
        <v>130</v>
      </c>
      <c r="E574" s="138" t="s">
        <v>964</v>
      </c>
      <c r="F574" s="139" t="s">
        <v>965</v>
      </c>
      <c r="G574" s="140" t="s">
        <v>216</v>
      </c>
      <c r="H574" s="141">
        <v>7.92</v>
      </c>
      <c r="I574" s="142"/>
      <c r="J574" s="143">
        <f>ROUND(I574*H574,2)</f>
        <v>0</v>
      </c>
      <c r="K574" s="139" t="s">
        <v>134</v>
      </c>
      <c r="L574" s="32"/>
      <c r="M574" s="144" t="s">
        <v>1</v>
      </c>
      <c r="N574" s="145" t="s">
        <v>41</v>
      </c>
      <c r="P574" s="146">
        <f>O574*H574</f>
        <v>0</v>
      </c>
      <c r="Q574" s="146">
        <v>0</v>
      </c>
      <c r="R574" s="146">
        <f>Q574*H574</f>
        <v>0</v>
      </c>
      <c r="S574" s="146">
        <v>0.1</v>
      </c>
      <c r="T574" s="147">
        <f>S574*H574</f>
        <v>0.79200000000000004</v>
      </c>
      <c r="AR574" s="148" t="s">
        <v>148</v>
      </c>
      <c r="AT574" s="148" t="s">
        <v>130</v>
      </c>
      <c r="AU574" s="148" t="s">
        <v>86</v>
      </c>
      <c r="AY574" s="17" t="s">
        <v>127</v>
      </c>
      <c r="BE574" s="149">
        <f>IF(N574="základní",J574,0)</f>
        <v>0</v>
      </c>
      <c r="BF574" s="149">
        <f>IF(N574="snížená",J574,0)</f>
        <v>0</v>
      </c>
      <c r="BG574" s="149">
        <f>IF(N574="zákl. přenesená",J574,0)</f>
        <v>0</v>
      </c>
      <c r="BH574" s="149">
        <f>IF(N574="sníž. přenesená",J574,0)</f>
        <v>0</v>
      </c>
      <c r="BI574" s="149">
        <f>IF(N574="nulová",J574,0)</f>
        <v>0</v>
      </c>
      <c r="BJ574" s="17" t="s">
        <v>84</v>
      </c>
      <c r="BK574" s="149">
        <f>ROUND(I574*H574,2)</f>
        <v>0</v>
      </c>
      <c r="BL574" s="17" t="s">
        <v>148</v>
      </c>
      <c r="BM574" s="148" t="s">
        <v>966</v>
      </c>
    </row>
    <row r="575" spans="2:65" s="1" customFormat="1" ht="19.5">
      <c r="B575" s="32"/>
      <c r="D575" s="150" t="s">
        <v>137</v>
      </c>
      <c r="F575" s="151" t="s">
        <v>950</v>
      </c>
      <c r="I575" s="152"/>
      <c r="L575" s="32"/>
      <c r="M575" s="153"/>
      <c r="T575" s="56"/>
      <c r="AT575" s="17" t="s">
        <v>137</v>
      </c>
      <c r="AU575" s="17" t="s">
        <v>86</v>
      </c>
    </row>
    <row r="576" spans="2:65" s="12" customFormat="1" ht="11.25">
      <c r="B576" s="157"/>
      <c r="D576" s="150" t="s">
        <v>218</v>
      </c>
      <c r="E576" s="158" t="s">
        <v>1</v>
      </c>
      <c r="F576" s="159" t="s">
        <v>967</v>
      </c>
      <c r="H576" s="160">
        <v>3.96</v>
      </c>
      <c r="I576" s="161"/>
      <c r="L576" s="157"/>
      <c r="M576" s="162"/>
      <c r="T576" s="163"/>
      <c r="AT576" s="158" t="s">
        <v>218</v>
      </c>
      <c r="AU576" s="158" t="s">
        <v>86</v>
      </c>
      <c r="AV576" s="12" t="s">
        <v>86</v>
      </c>
      <c r="AW576" s="12" t="s">
        <v>32</v>
      </c>
      <c r="AX576" s="12" t="s">
        <v>76</v>
      </c>
      <c r="AY576" s="158" t="s">
        <v>127</v>
      </c>
    </row>
    <row r="577" spans="2:65" s="12" customFormat="1" ht="11.25">
      <c r="B577" s="157"/>
      <c r="D577" s="150" t="s">
        <v>218</v>
      </c>
      <c r="E577" s="158" t="s">
        <v>1</v>
      </c>
      <c r="F577" s="159" t="s">
        <v>968</v>
      </c>
      <c r="H577" s="160">
        <v>3.96</v>
      </c>
      <c r="I577" s="161"/>
      <c r="L577" s="157"/>
      <c r="M577" s="162"/>
      <c r="T577" s="163"/>
      <c r="AT577" s="158" t="s">
        <v>218</v>
      </c>
      <c r="AU577" s="158" t="s">
        <v>86</v>
      </c>
      <c r="AV577" s="12" t="s">
        <v>86</v>
      </c>
      <c r="AW577" s="12" t="s">
        <v>32</v>
      </c>
      <c r="AX577" s="12" t="s">
        <v>76</v>
      </c>
      <c r="AY577" s="158" t="s">
        <v>127</v>
      </c>
    </row>
    <row r="578" spans="2:65" s="13" customFormat="1" ht="11.25">
      <c r="B578" s="164"/>
      <c r="D578" s="150" t="s">
        <v>218</v>
      </c>
      <c r="E578" s="165" t="s">
        <v>1</v>
      </c>
      <c r="F578" s="166" t="s">
        <v>226</v>
      </c>
      <c r="H578" s="167">
        <v>7.92</v>
      </c>
      <c r="I578" s="168"/>
      <c r="L578" s="164"/>
      <c r="M578" s="169"/>
      <c r="T578" s="170"/>
      <c r="AT578" s="165" t="s">
        <v>218</v>
      </c>
      <c r="AU578" s="165" t="s">
        <v>86</v>
      </c>
      <c r="AV578" s="13" t="s">
        <v>148</v>
      </c>
      <c r="AW578" s="13" t="s">
        <v>32</v>
      </c>
      <c r="AX578" s="13" t="s">
        <v>84</v>
      </c>
      <c r="AY578" s="165" t="s">
        <v>127</v>
      </c>
    </row>
    <row r="579" spans="2:65" s="1" customFormat="1" ht="24.2" customHeight="1">
      <c r="B579" s="136"/>
      <c r="C579" s="137" t="s">
        <v>969</v>
      </c>
      <c r="D579" s="137" t="s">
        <v>130</v>
      </c>
      <c r="E579" s="138" t="s">
        <v>970</v>
      </c>
      <c r="F579" s="139" t="s">
        <v>971</v>
      </c>
      <c r="G579" s="140" t="s">
        <v>216</v>
      </c>
      <c r="H579" s="141">
        <v>9</v>
      </c>
      <c r="I579" s="142"/>
      <c r="J579" s="143">
        <f>ROUND(I579*H579,2)</f>
        <v>0</v>
      </c>
      <c r="K579" s="139" t="s">
        <v>134</v>
      </c>
      <c r="L579" s="32"/>
      <c r="M579" s="144" t="s">
        <v>1</v>
      </c>
      <c r="N579" s="145" t="s">
        <v>41</v>
      </c>
      <c r="P579" s="146">
        <f>O579*H579</f>
        <v>0</v>
      </c>
      <c r="Q579" s="146">
        <v>0</v>
      </c>
      <c r="R579" s="146">
        <f>Q579*H579</f>
        <v>0</v>
      </c>
      <c r="S579" s="146">
        <v>0.15</v>
      </c>
      <c r="T579" s="147">
        <f>S579*H579</f>
        <v>1.3499999999999999</v>
      </c>
      <c r="AR579" s="148" t="s">
        <v>148</v>
      </c>
      <c r="AT579" s="148" t="s">
        <v>130</v>
      </c>
      <c r="AU579" s="148" t="s">
        <v>86</v>
      </c>
      <c r="AY579" s="17" t="s">
        <v>127</v>
      </c>
      <c r="BE579" s="149">
        <f>IF(N579="základní",J579,0)</f>
        <v>0</v>
      </c>
      <c r="BF579" s="149">
        <f>IF(N579="snížená",J579,0)</f>
        <v>0</v>
      </c>
      <c r="BG579" s="149">
        <f>IF(N579="zákl. přenesená",J579,0)</f>
        <v>0</v>
      </c>
      <c r="BH579" s="149">
        <f>IF(N579="sníž. přenesená",J579,0)</f>
        <v>0</v>
      </c>
      <c r="BI579" s="149">
        <f>IF(N579="nulová",J579,0)</f>
        <v>0</v>
      </c>
      <c r="BJ579" s="17" t="s">
        <v>84</v>
      </c>
      <c r="BK579" s="149">
        <f>ROUND(I579*H579,2)</f>
        <v>0</v>
      </c>
      <c r="BL579" s="17" t="s">
        <v>148</v>
      </c>
      <c r="BM579" s="148" t="s">
        <v>972</v>
      </c>
    </row>
    <row r="580" spans="2:65" s="12" customFormat="1" ht="11.25">
      <c r="B580" s="157"/>
      <c r="D580" s="150" t="s">
        <v>218</v>
      </c>
      <c r="E580" s="158" t="s">
        <v>1</v>
      </c>
      <c r="F580" s="159" t="s">
        <v>973</v>
      </c>
      <c r="H580" s="160">
        <v>9</v>
      </c>
      <c r="I580" s="161"/>
      <c r="L580" s="157"/>
      <c r="M580" s="162"/>
      <c r="T580" s="163"/>
      <c r="AT580" s="158" t="s">
        <v>218</v>
      </c>
      <c r="AU580" s="158" t="s">
        <v>86</v>
      </c>
      <c r="AV580" s="12" t="s">
        <v>86</v>
      </c>
      <c r="AW580" s="12" t="s">
        <v>32</v>
      </c>
      <c r="AX580" s="12" t="s">
        <v>84</v>
      </c>
      <c r="AY580" s="158" t="s">
        <v>127</v>
      </c>
    </row>
    <row r="581" spans="2:65" s="1" customFormat="1" ht="16.5" customHeight="1">
      <c r="B581" s="136"/>
      <c r="C581" s="137" t="s">
        <v>974</v>
      </c>
      <c r="D581" s="137" t="s">
        <v>130</v>
      </c>
      <c r="E581" s="138" t="s">
        <v>975</v>
      </c>
      <c r="F581" s="139" t="s">
        <v>976</v>
      </c>
      <c r="G581" s="140" t="s">
        <v>222</v>
      </c>
      <c r="H581" s="141">
        <v>1.77</v>
      </c>
      <c r="I581" s="142"/>
      <c r="J581" s="143">
        <f>ROUND(I581*H581,2)</f>
        <v>0</v>
      </c>
      <c r="K581" s="139" t="s">
        <v>134</v>
      </c>
      <c r="L581" s="32"/>
      <c r="M581" s="144" t="s">
        <v>1</v>
      </c>
      <c r="N581" s="145" t="s">
        <v>41</v>
      </c>
      <c r="P581" s="146">
        <f>O581*H581</f>
        <v>0</v>
      </c>
      <c r="Q581" s="146">
        <v>0</v>
      </c>
      <c r="R581" s="146">
        <f>Q581*H581</f>
        <v>0</v>
      </c>
      <c r="S581" s="146">
        <v>2.4</v>
      </c>
      <c r="T581" s="147">
        <f>S581*H581</f>
        <v>4.2480000000000002</v>
      </c>
      <c r="AR581" s="148" t="s">
        <v>148</v>
      </c>
      <c r="AT581" s="148" t="s">
        <v>130</v>
      </c>
      <c r="AU581" s="148" t="s">
        <v>86</v>
      </c>
      <c r="AY581" s="17" t="s">
        <v>127</v>
      </c>
      <c r="BE581" s="149">
        <f>IF(N581="základní",J581,0)</f>
        <v>0</v>
      </c>
      <c r="BF581" s="149">
        <f>IF(N581="snížená",J581,0)</f>
        <v>0</v>
      </c>
      <c r="BG581" s="149">
        <f>IF(N581="zákl. přenesená",J581,0)</f>
        <v>0</v>
      </c>
      <c r="BH581" s="149">
        <f>IF(N581="sníž. přenesená",J581,0)</f>
        <v>0</v>
      </c>
      <c r="BI581" s="149">
        <f>IF(N581="nulová",J581,0)</f>
        <v>0</v>
      </c>
      <c r="BJ581" s="17" t="s">
        <v>84</v>
      </c>
      <c r="BK581" s="149">
        <f>ROUND(I581*H581,2)</f>
        <v>0</v>
      </c>
      <c r="BL581" s="17" t="s">
        <v>148</v>
      </c>
      <c r="BM581" s="148" t="s">
        <v>977</v>
      </c>
    </row>
    <row r="582" spans="2:65" s="12" customFormat="1" ht="11.25">
      <c r="B582" s="157"/>
      <c r="D582" s="150" t="s">
        <v>218</v>
      </c>
      <c r="E582" s="158" t="s">
        <v>1</v>
      </c>
      <c r="F582" s="159" t="s">
        <v>978</v>
      </c>
      <c r="H582" s="160">
        <v>1.62</v>
      </c>
      <c r="I582" s="161"/>
      <c r="L582" s="157"/>
      <c r="M582" s="162"/>
      <c r="T582" s="163"/>
      <c r="AT582" s="158" t="s">
        <v>218</v>
      </c>
      <c r="AU582" s="158" t="s">
        <v>86</v>
      </c>
      <c r="AV582" s="12" t="s">
        <v>86</v>
      </c>
      <c r="AW582" s="12" t="s">
        <v>32</v>
      </c>
      <c r="AX582" s="12" t="s">
        <v>76</v>
      </c>
      <c r="AY582" s="158" t="s">
        <v>127</v>
      </c>
    </row>
    <row r="583" spans="2:65" s="12" customFormat="1" ht="11.25">
      <c r="B583" s="157"/>
      <c r="D583" s="150" t="s">
        <v>218</v>
      </c>
      <c r="E583" s="158" t="s">
        <v>1</v>
      </c>
      <c r="F583" s="159" t="s">
        <v>979</v>
      </c>
      <c r="H583" s="160">
        <v>0.15</v>
      </c>
      <c r="I583" s="161"/>
      <c r="L583" s="157"/>
      <c r="M583" s="162"/>
      <c r="T583" s="163"/>
      <c r="AT583" s="158" t="s">
        <v>218</v>
      </c>
      <c r="AU583" s="158" t="s">
        <v>86</v>
      </c>
      <c r="AV583" s="12" t="s">
        <v>86</v>
      </c>
      <c r="AW583" s="12" t="s">
        <v>32</v>
      </c>
      <c r="AX583" s="12" t="s">
        <v>76</v>
      </c>
      <c r="AY583" s="158" t="s">
        <v>127</v>
      </c>
    </row>
    <row r="584" spans="2:65" s="13" customFormat="1" ht="11.25">
      <c r="B584" s="164"/>
      <c r="D584" s="150" t="s">
        <v>218</v>
      </c>
      <c r="E584" s="165" t="s">
        <v>1</v>
      </c>
      <c r="F584" s="166" t="s">
        <v>226</v>
      </c>
      <c r="H584" s="167">
        <v>1.77</v>
      </c>
      <c r="I584" s="168"/>
      <c r="L584" s="164"/>
      <c r="M584" s="169"/>
      <c r="T584" s="170"/>
      <c r="AT584" s="165" t="s">
        <v>218</v>
      </c>
      <c r="AU584" s="165" t="s">
        <v>86</v>
      </c>
      <c r="AV584" s="13" t="s">
        <v>148</v>
      </c>
      <c r="AW584" s="13" t="s">
        <v>32</v>
      </c>
      <c r="AX584" s="13" t="s">
        <v>84</v>
      </c>
      <c r="AY584" s="165" t="s">
        <v>127</v>
      </c>
    </row>
    <row r="585" spans="2:65" s="1" customFormat="1" ht="37.9" customHeight="1">
      <c r="B585" s="136"/>
      <c r="C585" s="137" t="s">
        <v>980</v>
      </c>
      <c r="D585" s="137" t="s">
        <v>130</v>
      </c>
      <c r="E585" s="138" t="s">
        <v>981</v>
      </c>
      <c r="F585" s="139" t="s">
        <v>982</v>
      </c>
      <c r="G585" s="140" t="s">
        <v>222</v>
      </c>
      <c r="H585" s="141">
        <v>1.22</v>
      </c>
      <c r="I585" s="142"/>
      <c r="J585" s="143">
        <f>ROUND(I585*H585,2)</f>
        <v>0</v>
      </c>
      <c r="K585" s="139" t="s">
        <v>134</v>
      </c>
      <c r="L585" s="32"/>
      <c r="M585" s="144" t="s">
        <v>1</v>
      </c>
      <c r="N585" s="145" t="s">
        <v>41</v>
      </c>
      <c r="P585" s="146">
        <f>O585*H585</f>
        <v>0</v>
      </c>
      <c r="Q585" s="146">
        <v>0</v>
      </c>
      <c r="R585" s="146">
        <f>Q585*H585</f>
        <v>0</v>
      </c>
      <c r="S585" s="146">
        <v>2.2000000000000002</v>
      </c>
      <c r="T585" s="147">
        <f>S585*H585</f>
        <v>2.6840000000000002</v>
      </c>
      <c r="AR585" s="148" t="s">
        <v>148</v>
      </c>
      <c r="AT585" s="148" t="s">
        <v>130</v>
      </c>
      <c r="AU585" s="148" t="s">
        <v>86</v>
      </c>
      <c r="AY585" s="17" t="s">
        <v>127</v>
      </c>
      <c r="BE585" s="149">
        <f>IF(N585="základní",J585,0)</f>
        <v>0</v>
      </c>
      <c r="BF585" s="149">
        <f>IF(N585="snížená",J585,0)</f>
        <v>0</v>
      </c>
      <c r="BG585" s="149">
        <f>IF(N585="zákl. přenesená",J585,0)</f>
        <v>0</v>
      </c>
      <c r="BH585" s="149">
        <f>IF(N585="sníž. přenesená",J585,0)</f>
        <v>0</v>
      </c>
      <c r="BI585" s="149">
        <f>IF(N585="nulová",J585,0)</f>
        <v>0</v>
      </c>
      <c r="BJ585" s="17" t="s">
        <v>84</v>
      </c>
      <c r="BK585" s="149">
        <f>ROUND(I585*H585,2)</f>
        <v>0</v>
      </c>
      <c r="BL585" s="17" t="s">
        <v>148</v>
      </c>
      <c r="BM585" s="148" t="s">
        <v>983</v>
      </c>
    </row>
    <row r="586" spans="2:65" s="12" customFormat="1" ht="11.25">
      <c r="B586" s="157"/>
      <c r="D586" s="150" t="s">
        <v>218</v>
      </c>
      <c r="E586" s="158" t="s">
        <v>1</v>
      </c>
      <c r="F586" s="159" t="s">
        <v>984</v>
      </c>
      <c r="H586" s="160">
        <v>1.22</v>
      </c>
      <c r="I586" s="161"/>
      <c r="L586" s="157"/>
      <c r="M586" s="162"/>
      <c r="T586" s="163"/>
      <c r="AT586" s="158" t="s">
        <v>218</v>
      </c>
      <c r="AU586" s="158" t="s">
        <v>86</v>
      </c>
      <c r="AV586" s="12" t="s">
        <v>86</v>
      </c>
      <c r="AW586" s="12" t="s">
        <v>32</v>
      </c>
      <c r="AX586" s="12" t="s">
        <v>76</v>
      </c>
      <c r="AY586" s="158" t="s">
        <v>127</v>
      </c>
    </row>
    <row r="587" spans="2:65" s="13" customFormat="1" ht="11.25">
      <c r="B587" s="164"/>
      <c r="D587" s="150" t="s">
        <v>218</v>
      </c>
      <c r="E587" s="165" t="s">
        <v>1</v>
      </c>
      <c r="F587" s="166" t="s">
        <v>226</v>
      </c>
      <c r="H587" s="167">
        <v>1.22</v>
      </c>
      <c r="I587" s="168"/>
      <c r="L587" s="164"/>
      <c r="M587" s="169"/>
      <c r="T587" s="170"/>
      <c r="AT587" s="165" t="s">
        <v>218</v>
      </c>
      <c r="AU587" s="165" t="s">
        <v>86</v>
      </c>
      <c r="AV587" s="13" t="s">
        <v>148</v>
      </c>
      <c r="AW587" s="13" t="s">
        <v>32</v>
      </c>
      <c r="AX587" s="13" t="s">
        <v>84</v>
      </c>
      <c r="AY587" s="165" t="s">
        <v>127</v>
      </c>
    </row>
    <row r="588" spans="2:65" s="1" customFormat="1" ht="24.2" customHeight="1">
      <c r="B588" s="136"/>
      <c r="C588" s="137" t="s">
        <v>985</v>
      </c>
      <c r="D588" s="137" t="s">
        <v>130</v>
      </c>
      <c r="E588" s="138" t="s">
        <v>986</v>
      </c>
      <c r="F588" s="139" t="s">
        <v>987</v>
      </c>
      <c r="G588" s="140" t="s">
        <v>216</v>
      </c>
      <c r="H588" s="141">
        <v>84.2</v>
      </c>
      <c r="I588" s="142"/>
      <c r="J588" s="143">
        <f>ROUND(I588*H588,2)</f>
        <v>0</v>
      </c>
      <c r="K588" s="139" t="s">
        <v>134</v>
      </c>
      <c r="L588" s="32"/>
      <c r="M588" s="144" t="s">
        <v>1</v>
      </c>
      <c r="N588" s="145" t="s">
        <v>41</v>
      </c>
      <c r="P588" s="146">
        <f>O588*H588</f>
        <v>0</v>
      </c>
      <c r="Q588" s="146">
        <v>0</v>
      </c>
      <c r="R588" s="146">
        <f>Q588*H588</f>
        <v>0</v>
      </c>
      <c r="S588" s="146">
        <v>0.09</v>
      </c>
      <c r="T588" s="147">
        <f>S588*H588</f>
        <v>7.5780000000000003</v>
      </c>
      <c r="AR588" s="148" t="s">
        <v>148</v>
      </c>
      <c r="AT588" s="148" t="s">
        <v>130</v>
      </c>
      <c r="AU588" s="148" t="s">
        <v>86</v>
      </c>
      <c r="AY588" s="17" t="s">
        <v>127</v>
      </c>
      <c r="BE588" s="149">
        <f>IF(N588="základní",J588,0)</f>
        <v>0</v>
      </c>
      <c r="BF588" s="149">
        <f>IF(N588="snížená",J588,0)</f>
        <v>0</v>
      </c>
      <c r="BG588" s="149">
        <f>IF(N588="zákl. přenesená",J588,0)</f>
        <v>0</v>
      </c>
      <c r="BH588" s="149">
        <f>IF(N588="sníž. přenesená",J588,0)</f>
        <v>0</v>
      </c>
      <c r="BI588" s="149">
        <f>IF(N588="nulová",J588,0)</f>
        <v>0</v>
      </c>
      <c r="BJ588" s="17" t="s">
        <v>84</v>
      </c>
      <c r="BK588" s="149">
        <f>ROUND(I588*H588,2)</f>
        <v>0</v>
      </c>
      <c r="BL588" s="17" t="s">
        <v>148</v>
      </c>
      <c r="BM588" s="148" t="s">
        <v>988</v>
      </c>
    </row>
    <row r="589" spans="2:65" s="12" customFormat="1" ht="11.25">
      <c r="B589" s="157"/>
      <c r="D589" s="150" t="s">
        <v>218</v>
      </c>
      <c r="E589" s="158" t="s">
        <v>1</v>
      </c>
      <c r="F589" s="159" t="s">
        <v>989</v>
      </c>
      <c r="H589" s="160">
        <v>84.2</v>
      </c>
      <c r="I589" s="161"/>
      <c r="L589" s="157"/>
      <c r="M589" s="162"/>
      <c r="T589" s="163"/>
      <c r="AT589" s="158" t="s">
        <v>218</v>
      </c>
      <c r="AU589" s="158" t="s">
        <v>86</v>
      </c>
      <c r="AV589" s="12" t="s">
        <v>86</v>
      </c>
      <c r="AW589" s="12" t="s">
        <v>32</v>
      </c>
      <c r="AX589" s="12" t="s">
        <v>84</v>
      </c>
      <c r="AY589" s="158" t="s">
        <v>127</v>
      </c>
    </row>
    <row r="590" spans="2:65" s="1" customFormat="1" ht="33" customHeight="1">
      <c r="B590" s="136"/>
      <c r="C590" s="137" t="s">
        <v>990</v>
      </c>
      <c r="D590" s="137" t="s">
        <v>130</v>
      </c>
      <c r="E590" s="138" t="s">
        <v>991</v>
      </c>
      <c r="F590" s="139" t="s">
        <v>992</v>
      </c>
      <c r="G590" s="140" t="s">
        <v>222</v>
      </c>
      <c r="H590" s="141">
        <v>1.22</v>
      </c>
      <c r="I590" s="142"/>
      <c r="J590" s="143">
        <f>ROUND(I590*H590,2)</f>
        <v>0</v>
      </c>
      <c r="K590" s="139" t="s">
        <v>134</v>
      </c>
      <c r="L590" s="32"/>
      <c r="M590" s="144" t="s">
        <v>1</v>
      </c>
      <c r="N590" s="145" t="s">
        <v>41</v>
      </c>
      <c r="P590" s="146">
        <f>O590*H590</f>
        <v>0</v>
      </c>
      <c r="Q590" s="146">
        <v>0</v>
      </c>
      <c r="R590" s="146">
        <f>Q590*H590</f>
        <v>0</v>
      </c>
      <c r="S590" s="146">
        <v>4.3999999999999997E-2</v>
      </c>
      <c r="T590" s="147">
        <f>S590*H590</f>
        <v>5.3679999999999999E-2</v>
      </c>
      <c r="AR590" s="148" t="s">
        <v>148</v>
      </c>
      <c r="AT590" s="148" t="s">
        <v>130</v>
      </c>
      <c r="AU590" s="148" t="s">
        <v>86</v>
      </c>
      <c r="AY590" s="17" t="s">
        <v>127</v>
      </c>
      <c r="BE590" s="149">
        <f>IF(N590="základní",J590,0)</f>
        <v>0</v>
      </c>
      <c r="BF590" s="149">
        <f>IF(N590="snížená",J590,0)</f>
        <v>0</v>
      </c>
      <c r="BG590" s="149">
        <f>IF(N590="zákl. přenesená",J590,0)</f>
        <v>0</v>
      </c>
      <c r="BH590" s="149">
        <f>IF(N590="sníž. přenesená",J590,0)</f>
        <v>0</v>
      </c>
      <c r="BI590" s="149">
        <f>IF(N590="nulová",J590,0)</f>
        <v>0</v>
      </c>
      <c r="BJ590" s="17" t="s">
        <v>84</v>
      </c>
      <c r="BK590" s="149">
        <f>ROUND(I590*H590,2)</f>
        <v>0</v>
      </c>
      <c r="BL590" s="17" t="s">
        <v>148</v>
      </c>
      <c r="BM590" s="148" t="s">
        <v>993</v>
      </c>
    </row>
    <row r="591" spans="2:65" s="1" customFormat="1" ht="37.9" customHeight="1">
      <c r="B591" s="136"/>
      <c r="C591" s="137" t="s">
        <v>994</v>
      </c>
      <c r="D591" s="137" t="s">
        <v>130</v>
      </c>
      <c r="E591" s="138" t="s">
        <v>995</v>
      </c>
      <c r="F591" s="139" t="s">
        <v>996</v>
      </c>
      <c r="G591" s="140" t="s">
        <v>222</v>
      </c>
      <c r="H591" s="141">
        <v>8.7840000000000007</v>
      </c>
      <c r="I591" s="142"/>
      <c r="J591" s="143">
        <f>ROUND(I591*H591,2)</f>
        <v>0</v>
      </c>
      <c r="K591" s="139" t="s">
        <v>134</v>
      </c>
      <c r="L591" s="32"/>
      <c r="M591" s="144" t="s">
        <v>1</v>
      </c>
      <c r="N591" s="145" t="s">
        <v>41</v>
      </c>
      <c r="P591" s="146">
        <f>O591*H591</f>
        <v>0</v>
      </c>
      <c r="Q591" s="146">
        <v>0</v>
      </c>
      <c r="R591" s="146">
        <f>Q591*H591</f>
        <v>0</v>
      </c>
      <c r="S591" s="146">
        <v>2.2000000000000002</v>
      </c>
      <c r="T591" s="147">
        <f>S591*H591</f>
        <v>19.324800000000003</v>
      </c>
      <c r="AR591" s="148" t="s">
        <v>148</v>
      </c>
      <c r="AT591" s="148" t="s">
        <v>130</v>
      </c>
      <c r="AU591" s="148" t="s">
        <v>86</v>
      </c>
      <c r="AY591" s="17" t="s">
        <v>127</v>
      </c>
      <c r="BE591" s="149">
        <f>IF(N591="základní",J591,0)</f>
        <v>0</v>
      </c>
      <c r="BF591" s="149">
        <f>IF(N591="snížená",J591,0)</f>
        <v>0</v>
      </c>
      <c r="BG591" s="149">
        <f>IF(N591="zákl. přenesená",J591,0)</f>
        <v>0</v>
      </c>
      <c r="BH591" s="149">
        <f>IF(N591="sníž. přenesená",J591,0)</f>
        <v>0</v>
      </c>
      <c r="BI591" s="149">
        <f>IF(N591="nulová",J591,0)</f>
        <v>0</v>
      </c>
      <c r="BJ591" s="17" t="s">
        <v>84</v>
      </c>
      <c r="BK591" s="149">
        <f>ROUND(I591*H591,2)</f>
        <v>0</v>
      </c>
      <c r="BL591" s="17" t="s">
        <v>148</v>
      </c>
      <c r="BM591" s="148" t="s">
        <v>997</v>
      </c>
    </row>
    <row r="592" spans="2:65" s="12" customFormat="1" ht="11.25">
      <c r="B592" s="157"/>
      <c r="D592" s="150" t="s">
        <v>218</v>
      </c>
      <c r="E592" s="158" t="s">
        <v>1</v>
      </c>
      <c r="F592" s="159" t="s">
        <v>998</v>
      </c>
      <c r="H592" s="160">
        <v>8.7840000000000007</v>
      </c>
      <c r="I592" s="161"/>
      <c r="L592" s="157"/>
      <c r="M592" s="162"/>
      <c r="T592" s="163"/>
      <c r="AT592" s="158" t="s">
        <v>218</v>
      </c>
      <c r="AU592" s="158" t="s">
        <v>86</v>
      </c>
      <c r="AV592" s="12" t="s">
        <v>86</v>
      </c>
      <c r="AW592" s="12" t="s">
        <v>32</v>
      </c>
      <c r="AX592" s="12" t="s">
        <v>76</v>
      </c>
      <c r="AY592" s="158" t="s">
        <v>127</v>
      </c>
    </row>
    <row r="593" spans="2:65" s="13" customFormat="1" ht="11.25">
      <c r="B593" s="164"/>
      <c r="D593" s="150" t="s">
        <v>218</v>
      </c>
      <c r="E593" s="165" t="s">
        <v>1</v>
      </c>
      <c r="F593" s="166" t="s">
        <v>226</v>
      </c>
      <c r="H593" s="167">
        <v>8.7840000000000007</v>
      </c>
      <c r="I593" s="168"/>
      <c r="L593" s="164"/>
      <c r="M593" s="169"/>
      <c r="T593" s="170"/>
      <c r="AT593" s="165" t="s">
        <v>218</v>
      </c>
      <c r="AU593" s="165" t="s">
        <v>86</v>
      </c>
      <c r="AV593" s="13" t="s">
        <v>148</v>
      </c>
      <c r="AW593" s="13" t="s">
        <v>32</v>
      </c>
      <c r="AX593" s="13" t="s">
        <v>84</v>
      </c>
      <c r="AY593" s="165" t="s">
        <v>127</v>
      </c>
    </row>
    <row r="594" spans="2:65" s="1" customFormat="1" ht="33" customHeight="1">
      <c r="B594" s="136"/>
      <c r="C594" s="137" t="s">
        <v>999</v>
      </c>
      <c r="D594" s="137" t="s">
        <v>130</v>
      </c>
      <c r="E594" s="138" t="s">
        <v>1000</v>
      </c>
      <c r="F594" s="139" t="s">
        <v>1001</v>
      </c>
      <c r="G594" s="140" t="s">
        <v>222</v>
      </c>
      <c r="H594" s="141">
        <v>8.7840000000000007</v>
      </c>
      <c r="I594" s="142"/>
      <c r="J594" s="143">
        <f>ROUND(I594*H594,2)</f>
        <v>0</v>
      </c>
      <c r="K594" s="139" t="s">
        <v>134</v>
      </c>
      <c r="L594" s="32"/>
      <c r="M594" s="144" t="s">
        <v>1</v>
      </c>
      <c r="N594" s="145" t="s">
        <v>41</v>
      </c>
      <c r="P594" s="146">
        <f>O594*H594</f>
        <v>0</v>
      </c>
      <c r="Q594" s="146">
        <v>0</v>
      </c>
      <c r="R594" s="146">
        <f>Q594*H594</f>
        <v>0</v>
      </c>
      <c r="S594" s="146">
        <v>2.9000000000000001E-2</v>
      </c>
      <c r="T594" s="147">
        <f>S594*H594</f>
        <v>0.25473600000000002</v>
      </c>
      <c r="AR594" s="148" t="s">
        <v>148</v>
      </c>
      <c r="AT594" s="148" t="s">
        <v>130</v>
      </c>
      <c r="AU594" s="148" t="s">
        <v>86</v>
      </c>
      <c r="AY594" s="17" t="s">
        <v>127</v>
      </c>
      <c r="BE594" s="149">
        <f>IF(N594="základní",J594,0)</f>
        <v>0</v>
      </c>
      <c r="BF594" s="149">
        <f>IF(N594="snížená",J594,0)</f>
        <v>0</v>
      </c>
      <c r="BG594" s="149">
        <f>IF(N594="zákl. přenesená",J594,0)</f>
        <v>0</v>
      </c>
      <c r="BH594" s="149">
        <f>IF(N594="sníž. přenesená",J594,0)</f>
        <v>0</v>
      </c>
      <c r="BI594" s="149">
        <f>IF(N594="nulová",J594,0)</f>
        <v>0</v>
      </c>
      <c r="BJ594" s="17" t="s">
        <v>84</v>
      </c>
      <c r="BK594" s="149">
        <f>ROUND(I594*H594,2)</f>
        <v>0</v>
      </c>
      <c r="BL594" s="17" t="s">
        <v>148</v>
      </c>
      <c r="BM594" s="148" t="s">
        <v>1002</v>
      </c>
    </row>
    <row r="595" spans="2:65" s="1" customFormat="1" ht="24.2" customHeight="1">
      <c r="B595" s="136"/>
      <c r="C595" s="137" t="s">
        <v>1003</v>
      </c>
      <c r="D595" s="137" t="s">
        <v>130</v>
      </c>
      <c r="E595" s="138" t="s">
        <v>1004</v>
      </c>
      <c r="F595" s="139" t="s">
        <v>1005</v>
      </c>
      <c r="G595" s="140" t="s">
        <v>216</v>
      </c>
      <c r="H595" s="141">
        <v>72</v>
      </c>
      <c r="I595" s="142"/>
      <c r="J595" s="143">
        <f>ROUND(I595*H595,2)</f>
        <v>0</v>
      </c>
      <c r="K595" s="139" t="s">
        <v>134</v>
      </c>
      <c r="L595" s="32"/>
      <c r="M595" s="144" t="s">
        <v>1</v>
      </c>
      <c r="N595" s="145" t="s">
        <v>41</v>
      </c>
      <c r="P595" s="146">
        <f>O595*H595</f>
        <v>0</v>
      </c>
      <c r="Q595" s="146">
        <v>0</v>
      </c>
      <c r="R595" s="146">
        <f>Q595*H595</f>
        <v>0</v>
      </c>
      <c r="S595" s="146">
        <v>3.5000000000000003E-2</v>
      </c>
      <c r="T595" s="147">
        <f>S595*H595</f>
        <v>2.5200000000000005</v>
      </c>
      <c r="AR595" s="148" t="s">
        <v>148</v>
      </c>
      <c r="AT595" s="148" t="s">
        <v>130</v>
      </c>
      <c r="AU595" s="148" t="s">
        <v>86</v>
      </c>
      <c r="AY595" s="17" t="s">
        <v>127</v>
      </c>
      <c r="BE595" s="149">
        <f>IF(N595="základní",J595,0)</f>
        <v>0</v>
      </c>
      <c r="BF595" s="149">
        <f>IF(N595="snížená",J595,0)</f>
        <v>0</v>
      </c>
      <c r="BG595" s="149">
        <f>IF(N595="zákl. přenesená",J595,0)</f>
        <v>0</v>
      </c>
      <c r="BH595" s="149">
        <f>IF(N595="sníž. přenesená",J595,0)</f>
        <v>0</v>
      </c>
      <c r="BI595" s="149">
        <f>IF(N595="nulová",J595,0)</f>
        <v>0</v>
      </c>
      <c r="BJ595" s="17" t="s">
        <v>84</v>
      </c>
      <c r="BK595" s="149">
        <f>ROUND(I595*H595,2)</f>
        <v>0</v>
      </c>
      <c r="BL595" s="17" t="s">
        <v>148</v>
      </c>
      <c r="BM595" s="148" t="s">
        <v>1006</v>
      </c>
    </row>
    <row r="596" spans="2:65" s="12" customFormat="1" ht="11.25">
      <c r="B596" s="157"/>
      <c r="D596" s="150" t="s">
        <v>218</v>
      </c>
      <c r="E596" s="158" t="s">
        <v>1</v>
      </c>
      <c r="F596" s="159" t="s">
        <v>1007</v>
      </c>
      <c r="H596" s="160">
        <v>72</v>
      </c>
      <c r="I596" s="161"/>
      <c r="L596" s="157"/>
      <c r="M596" s="162"/>
      <c r="T596" s="163"/>
      <c r="AT596" s="158" t="s">
        <v>218</v>
      </c>
      <c r="AU596" s="158" t="s">
        <v>86</v>
      </c>
      <c r="AV596" s="12" t="s">
        <v>86</v>
      </c>
      <c r="AW596" s="12" t="s">
        <v>32</v>
      </c>
      <c r="AX596" s="12" t="s">
        <v>76</v>
      </c>
      <c r="AY596" s="158" t="s">
        <v>127</v>
      </c>
    </row>
    <row r="597" spans="2:65" s="13" customFormat="1" ht="11.25">
      <c r="B597" s="164"/>
      <c r="D597" s="150" t="s">
        <v>218</v>
      </c>
      <c r="E597" s="165" t="s">
        <v>1</v>
      </c>
      <c r="F597" s="166" t="s">
        <v>226</v>
      </c>
      <c r="H597" s="167">
        <v>72</v>
      </c>
      <c r="I597" s="168"/>
      <c r="L597" s="164"/>
      <c r="M597" s="169"/>
      <c r="T597" s="170"/>
      <c r="AT597" s="165" t="s">
        <v>218</v>
      </c>
      <c r="AU597" s="165" t="s">
        <v>86</v>
      </c>
      <c r="AV597" s="13" t="s">
        <v>148</v>
      </c>
      <c r="AW597" s="13" t="s">
        <v>32</v>
      </c>
      <c r="AX597" s="13" t="s">
        <v>84</v>
      </c>
      <c r="AY597" s="165" t="s">
        <v>127</v>
      </c>
    </row>
    <row r="598" spans="2:65" s="1" customFormat="1" ht="24.2" customHeight="1">
      <c r="B598" s="136"/>
      <c r="C598" s="137" t="s">
        <v>1008</v>
      </c>
      <c r="D598" s="137" t="s">
        <v>130</v>
      </c>
      <c r="E598" s="138" t="s">
        <v>1009</v>
      </c>
      <c r="F598" s="139" t="s">
        <v>1010</v>
      </c>
      <c r="G598" s="140" t="s">
        <v>216</v>
      </c>
      <c r="H598" s="141">
        <v>3.69</v>
      </c>
      <c r="I598" s="142"/>
      <c r="J598" s="143">
        <f>ROUND(I598*H598,2)</f>
        <v>0</v>
      </c>
      <c r="K598" s="139" t="s">
        <v>134</v>
      </c>
      <c r="L598" s="32"/>
      <c r="M598" s="144" t="s">
        <v>1</v>
      </c>
      <c r="N598" s="145" t="s">
        <v>41</v>
      </c>
      <c r="P598" s="146">
        <f>O598*H598</f>
        <v>0</v>
      </c>
      <c r="Q598" s="146">
        <v>0</v>
      </c>
      <c r="R598" s="146">
        <f>Q598*H598</f>
        <v>0</v>
      </c>
      <c r="S598" s="146">
        <v>7.2999999999999995E-2</v>
      </c>
      <c r="T598" s="147">
        <f>S598*H598</f>
        <v>0.26937</v>
      </c>
      <c r="AR598" s="148" t="s">
        <v>148</v>
      </c>
      <c r="AT598" s="148" t="s">
        <v>130</v>
      </c>
      <c r="AU598" s="148" t="s">
        <v>86</v>
      </c>
      <c r="AY598" s="17" t="s">
        <v>127</v>
      </c>
      <c r="BE598" s="149">
        <f>IF(N598="základní",J598,0)</f>
        <v>0</v>
      </c>
      <c r="BF598" s="149">
        <f>IF(N598="snížená",J598,0)</f>
        <v>0</v>
      </c>
      <c r="BG598" s="149">
        <f>IF(N598="zákl. přenesená",J598,0)</f>
        <v>0</v>
      </c>
      <c r="BH598" s="149">
        <f>IF(N598="sníž. přenesená",J598,0)</f>
        <v>0</v>
      </c>
      <c r="BI598" s="149">
        <f>IF(N598="nulová",J598,0)</f>
        <v>0</v>
      </c>
      <c r="BJ598" s="17" t="s">
        <v>84</v>
      </c>
      <c r="BK598" s="149">
        <f>ROUND(I598*H598,2)</f>
        <v>0</v>
      </c>
      <c r="BL598" s="17" t="s">
        <v>148</v>
      </c>
      <c r="BM598" s="148" t="s">
        <v>1011</v>
      </c>
    </row>
    <row r="599" spans="2:65" s="12" customFormat="1" ht="11.25">
      <c r="B599" s="157"/>
      <c r="D599" s="150" t="s">
        <v>218</v>
      </c>
      <c r="E599" s="158" t="s">
        <v>1</v>
      </c>
      <c r="F599" s="159" t="s">
        <v>1012</v>
      </c>
      <c r="H599" s="160">
        <v>0.72</v>
      </c>
      <c r="I599" s="161"/>
      <c r="L599" s="157"/>
      <c r="M599" s="162"/>
      <c r="T599" s="163"/>
      <c r="AT599" s="158" t="s">
        <v>218</v>
      </c>
      <c r="AU599" s="158" t="s">
        <v>86</v>
      </c>
      <c r="AV599" s="12" t="s">
        <v>86</v>
      </c>
      <c r="AW599" s="12" t="s">
        <v>32</v>
      </c>
      <c r="AX599" s="12" t="s">
        <v>76</v>
      </c>
      <c r="AY599" s="158" t="s">
        <v>127</v>
      </c>
    </row>
    <row r="600" spans="2:65" s="12" customFormat="1" ht="11.25">
      <c r="B600" s="157"/>
      <c r="D600" s="150" t="s">
        <v>218</v>
      </c>
      <c r="E600" s="158" t="s">
        <v>1</v>
      </c>
      <c r="F600" s="159" t="s">
        <v>1013</v>
      </c>
      <c r="H600" s="160">
        <v>0.78</v>
      </c>
      <c r="I600" s="161"/>
      <c r="L600" s="157"/>
      <c r="M600" s="162"/>
      <c r="T600" s="163"/>
      <c r="AT600" s="158" t="s">
        <v>218</v>
      </c>
      <c r="AU600" s="158" t="s">
        <v>86</v>
      </c>
      <c r="AV600" s="12" t="s">
        <v>86</v>
      </c>
      <c r="AW600" s="12" t="s">
        <v>32</v>
      </c>
      <c r="AX600" s="12" t="s">
        <v>76</v>
      </c>
      <c r="AY600" s="158" t="s">
        <v>127</v>
      </c>
    </row>
    <row r="601" spans="2:65" s="12" customFormat="1" ht="11.25">
      <c r="B601" s="157"/>
      <c r="D601" s="150" t="s">
        <v>218</v>
      </c>
      <c r="E601" s="158" t="s">
        <v>1</v>
      </c>
      <c r="F601" s="159" t="s">
        <v>1014</v>
      </c>
      <c r="H601" s="160">
        <v>1.44</v>
      </c>
      <c r="I601" s="161"/>
      <c r="L601" s="157"/>
      <c r="M601" s="162"/>
      <c r="T601" s="163"/>
      <c r="AT601" s="158" t="s">
        <v>218</v>
      </c>
      <c r="AU601" s="158" t="s">
        <v>86</v>
      </c>
      <c r="AV601" s="12" t="s">
        <v>86</v>
      </c>
      <c r="AW601" s="12" t="s">
        <v>32</v>
      </c>
      <c r="AX601" s="12" t="s">
        <v>76</v>
      </c>
      <c r="AY601" s="158" t="s">
        <v>127</v>
      </c>
    </row>
    <row r="602" spans="2:65" s="12" customFormat="1" ht="11.25">
      <c r="B602" s="157"/>
      <c r="D602" s="150" t="s">
        <v>218</v>
      </c>
      <c r="E602" s="158" t="s">
        <v>1</v>
      </c>
      <c r="F602" s="159" t="s">
        <v>1015</v>
      </c>
      <c r="H602" s="160">
        <v>0.75</v>
      </c>
      <c r="I602" s="161"/>
      <c r="L602" s="157"/>
      <c r="M602" s="162"/>
      <c r="T602" s="163"/>
      <c r="AT602" s="158" t="s">
        <v>218</v>
      </c>
      <c r="AU602" s="158" t="s">
        <v>86</v>
      </c>
      <c r="AV602" s="12" t="s">
        <v>86</v>
      </c>
      <c r="AW602" s="12" t="s">
        <v>32</v>
      </c>
      <c r="AX602" s="12" t="s">
        <v>76</v>
      </c>
      <c r="AY602" s="158" t="s">
        <v>127</v>
      </c>
    </row>
    <row r="603" spans="2:65" s="13" customFormat="1" ht="11.25">
      <c r="B603" s="164"/>
      <c r="D603" s="150" t="s">
        <v>218</v>
      </c>
      <c r="E603" s="165" t="s">
        <v>1</v>
      </c>
      <c r="F603" s="166" t="s">
        <v>226</v>
      </c>
      <c r="H603" s="167">
        <v>3.69</v>
      </c>
      <c r="I603" s="168"/>
      <c r="L603" s="164"/>
      <c r="M603" s="169"/>
      <c r="T603" s="170"/>
      <c r="AT603" s="165" t="s">
        <v>218</v>
      </c>
      <c r="AU603" s="165" t="s">
        <v>86</v>
      </c>
      <c r="AV603" s="13" t="s">
        <v>148</v>
      </c>
      <c r="AW603" s="13" t="s">
        <v>32</v>
      </c>
      <c r="AX603" s="13" t="s">
        <v>84</v>
      </c>
      <c r="AY603" s="165" t="s">
        <v>127</v>
      </c>
    </row>
    <row r="604" spans="2:65" s="1" customFormat="1" ht="24.2" customHeight="1">
      <c r="B604" s="136"/>
      <c r="C604" s="137" t="s">
        <v>1016</v>
      </c>
      <c r="D604" s="137" t="s">
        <v>130</v>
      </c>
      <c r="E604" s="138" t="s">
        <v>1017</v>
      </c>
      <c r="F604" s="139" t="s">
        <v>1018</v>
      </c>
      <c r="G604" s="140" t="s">
        <v>216</v>
      </c>
      <c r="H604" s="141">
        <v>3.57</v>
      </c>
      <c r="I604" s="142"/>
      <c r="J604" s="143">
        <f>ROUND(I604*H604,2)</f>
        <v>0</v>
      </c>
      <c r="K604" s="139" t="s">
        <v>134</v>
      </c>
      <c r="L604" s="32"/>
      <c r="M604" s="144" t="s">
        <v>1</v>
      </c>
      <c r="N604" s="145" t="s">
        <v>41</v>
      </c>
      <c r="P604" s="146">
        <f>O604*H604</f>
        <v>0</v>
      </c>
      <c r="Q604" s="146">
        <v>0</v>
      </c>
      <c r="R604" s="146">
        <f>Q604*H604</f>
        <v>0</v>
      </c>
      <c r="S604" s="146">
        <v>5.8999999999999997E-2</v>
      </c>
      <c r="T604" s="147">
        <f>S604*H604</f>
        <v>0.21062999999999998</v>
      </c>
      <c r="AR604" s="148" t="s">
        <v>148</v>
      </c>
      <c r="AT604" s="148" t="s">
        <v>130</v>
      </c>
      <c r="AU604" s="148" t="s">
        <v>86</v>
      </c>
      <c r="AY604" s="17" t="s">
        <v>127</v>
      </c>
      <c r="BE604" s="149">
        <f>IF(N604="základní",J604,0)</f>
        <v>0</v>
      </c>
      <c r="BF604" s="149">
        <f>IF(N604="snížená",J604,0)</f>
        <v>0</v>
      </c>
      <c r="BG604" s="149">
        <f>IF(N604="zákl. přenesená",J604,0)</f>
        <v>0</v>
      </c>
      <c r="BH604" s="149">
        <f>IF(N604="sníž. přenesená",J604,0)</f>
        <v>0</v>
      </c>
      <c r="BI604" s="149">
        <f>IF(N604="nulová",J604,0)</f>
        <v>0</v>
      </c>
      <c r="BJ604" s="17" t="s">
        <v>84</v>
      </c>
      <c r="BK604" s="149">
        <f>ROUND(I604*H604,2)</f>
        <v>0</v>
      </c>
      <c r="BL604" s="17" t="s">
        <v>148</v>
      </c>
      <c r="BM604" s="148" t="s">
        <v>1019</v>
      </c>
    </row>
    <row r="605" spans="2:65" s="12" customFormat="1" ht="11.25">
      <c r="B605" s="157"/>
      <c r="D605" s="150" t="s">
        <v>218</v>
      </c>
      <c r="E605" s="158" t="s">
        <v>1</v>
      </c>
      <c r="F605" s="159" t="s">
        <v>1020</v>
      </c>
      <c r="H605" s="160">
        <v>1.44</v>
      </c>
      <c r="I605" s="161"/>
      <c r="L605" s="157"/>
      <c r="M605" s="162"/>
      <c r="T605" s="163"/>
      <c r="AT605" s="158" t="s">
        <v>218</v>
      </c>
      <c r="AU605" s="158" t="s">
        <v>86</v>
      </c>
      <c r="AV605" s="12" t="s">
        <v>86</v>
      </c>
      <c r="AW605" s="12" t="s">
        <v>32</v>
      </c>
      <c r="AX605" s="12" t="s">
        <v>76</v>
      </c>
      <c r="AY605" s="158" t="s">
        <v>127</v>
      </c>
    </row>
    <row r="606" spans="2:65" s="12" customFormat="1" ht="11.25">
      <c r="B606" s="157"/>
      <c r="D606" s="150" t="s">
        <v>218</v>
      </c>
      <c r="E606" s="158" t="s">
        <v>1</v>
      </c>
      <c r="F606" s="159" t="s">
        <v>1021</v>
      </c>
      <c r="H606" s="160">
        <v>1.08</v>
      </c>
      <c r="I606" s="161"/>
      <c r="L606" s="157"/>
      <c r="M606" s="162"/>
      <c r="T606" s="163"/>
      <c r="AT606" s="158" t="s">
        <v>218</v>
      </c>
      <c r="AU606" s="158" t="s">
        <v>86</v>
      </c>
      <c r="AV606" s="12" t="s">
        <v>86</v>
      </c>
      <c r="AW606" s="12" t="s">
        <v>32</v>
      </c>
      <c r="AX606" s="12" t="s">
        <v>76</v>
      </c>
      <c r="AY606" s="158" t="s">
        <v>127</v>
      </c>
    </row>
    <row r="607" spans="2:65" s="12" customFormat="1" ht="11.25">
      <c r="B607" s="157"/>
      <c r="D607" s="150" t="s">
        <v>218</v>
      </c>
      <c r="E607" s="158" t="s">
        <v>1</v>
      </c>
      <c r="F607" s="159" t="s">
        <v>1022</v>
      </c>
      <c r="H607" s="160">
        <v>1.05</v>
      </c>
      <c r="I607" s="161"/>
      <c r="L607" s="157"/>
      <c r="M607" s="162"/>
      <c r="T607" s="163"/>
      <c r="AT607" s="158" t="s">
        <v>218</v>
      </c>
      <c r="AU607" s="158" t="s">
        <v>86</v>
      </c>
      <c r="AV607" s="12" t="s">
        <v>86</v>
      </c>
      <c r="AW607" s="12" t="s">
        <v>32</v>
      </c>
      <c r="AX607" s="12" t="s">
        <v>76</v>
      </c>
      <c r="AY607" s="158" t="s">
        <v>127</v>
      </c>
    </row>
    <row r="608" spans="2:65" s="13" customFormat="1" ht="11.25">
      <c r="B608" s="164"/>
      <c r="D608" s="150" t="s">
        <v>218</v>
      </c>
      <c r="E608" s="165" t="s">
        <v>1</v>
      </c>
      <c r="F608" s="166" t="s">
        <v>226</v>
      </c>
      <c r="H608" s="167">
        <v>3.5700000000000003</v>
      </c>
      <c r="I608" s="168"/>
      <c r="L608" s="164"/>
      <c r="M608" s="169"/>
      <c r="T608" s="170"/>
      <c r="AT608" s="165" t="s">
        <v>218</v>
      </c>
      <c r="AU608" s="165" t="s">
        <v>86</v>
      </c>
      <c r="AV608" s="13" t="s">
        <v>148</v>
      </c>
      <c r="AW608" s="13" t="s">
        <v>32</v>
      </c>
      <c r="AX608" s="13" t="s">
        <v>84</v>
      </c>
      <c r="AY608" s="165" t="s">
        <v>127</v>
      </c>
    </row>
    <row r="609" spans="2:65" s="1" customFormat="1" ht="21.75" customHeight="1">
      <c r="B609" s="136"/>
      <c r="C609" s="137" t="s">
        <v>1023</v>
      </c>
      <c r="D609" s="137" t="s">
        <v>130</v>
      </c>
      <c r="E609" s="138" t="s">
        <v>1024</v>
      </c>
      <c r="F609" s="139" t="s">
        <v>1025</v>
      </c>
      <c r="G609" s="140" t="s">
        <v>216</v>
      </c>
      <c r="H609" s="141">
        <v>6.38</v>
      </c>
      <c r="I609" s="142"/>
      <c r="J609" s="143">
        <f>ROUND(I609*H609,2)</f>
        <v>0</v>
      </c>
      <c r="K609" s="139" t="s">
        <v>134</v>
      </c>
      <c r="L609" s="32"/>
      <c r="M609" s="144" t="s">
        <v>1</v>
      </c>
      <c r="N609" s="145" t="s">
        <v>41</v>
      </c>
      <c r="P609" s="146">
        <f>O609*H609</f>
        <v>0</v>
      </c>
      <c r="Q609" s="146">
        <v>0</v>
      </c>
      <c r="R609" s="146">
        <f>Q609*H609</f>
        <v>0</v>
      </c>
      <c r="S609" s="146">
        <v>6.2E-2</v>
      </c>
      <c r="T609" s="147">
        <f>S609*H609</f>
        <v>0.39555999999999997</v>
      </c>
      <c r="AR609" s="148" t="s">
        <v>148</v>
      </c>
      <c r="AT609" s="148" t="s">
        <v>130</v>
      </c>
      <c r="AU609" s="148" t="s">
        <v>86</v>
      </c>
      <c r="AY609" s="17" t="s">
        <v>127</v>
      </c>
      <c r="BE609" s="149">
        <f>IF(N609="základní",J609,0)</f>
        <v>0</v>
      </c>
      <c r="BF609" s="149">
        <f>IF(N609="snížená",J609,0)</f>
        <v>0</v>
      </c>
      <c r="BG609" s="149">
        <f>IF(N609="zákl. přenesená",J609,0)</f>
        <v>0</v>
      </c>
      <c r="BH609" s="149">
        <f>IF(N609="sníž. přenesená",J609,0)</f>
        <v>0</v>
      </c>
      <c r="BI609" s="149">
        <f>IF(N609="nulová",J609,0)</f>
        <v>0</v>
      </c>
      <c r="BJ609" s="17" t="s">
        <v>84</v>
      </c>
      <c r="BK609" s="149">
        <f>ROUND(I609*H609,2)</f>
        <v>0</v>
      </c>
      <c r="BL609" s="17" t="s">
        <v>148</v>
      </c>
      <c r="BM609" s="148" t="s">
        <v>1026</v>
      </c>
    </row>
    <row r="610" spans="2:65" s="12" customFormat="1" ht="11.25">
      <c r="B610" s="157"/>
      <c r="D610" s="150" t="s">
        <v>218</v>
      </c>
      <c r="E610" s="158" t="s">
        <v>1</v>
      </c>
      <c r="F610" s="159" t="s">
        <v>1027</v>
      </c>
      <c r="H610" s="160">
        <v>3.78</v>
      </c>
      <c r="I610" s="161"/>
      <c r="L610" s="157"/>
      <c r="M610" s="162"/>
      <c r="T610" s="163"/>
      <c r="AT610" s="158" t="s">
        <v>218</v>
      </c>
      <c r="AU610" s="158" t="s">
        <v>86</v>
      </c>
      <c r="AV610" s="12" t="s">
        <v>86</v>
      </c>
      <c r="AW610" s="12" t="s">
        <v>32</v>
      </c>
      <c r="AX610" s="12" t="s">
        <v>76</v>
      </c>
      <c r="AY610" s="158" t="s">
        <v>127</v>
      </c>
    </row>
    <row r="611" spans="2:65" s="12" customFormat="1" ht="11.25">
      <c r="B611" s="157"/>
      <c r="D611" s="150" t="s">
        <v>218</v>
      </c>
      <c r="E611" s="158" t="s">
        <v>1</v>
      </c>
      <c r="F611" s="159" t="s">
        <v>1028</v>
      </c>
      <c r="H611" s="160">
        <v>2.6</v>
      </c>
      <c r="I611" s="161"/>
      <c r="L611" s="157"/>
      <c r="M611" s="162"/>
      <c r="T611" s="163"/>
      <c r="AT611" s="158" t="s">
        <v>218</v>
      </c>
      <c r="AU611" s="158" t="s">
        <v>86</v>
      </c>
      <c r="AV611" s="12" t="s">
        <v>86</v>
      </c>
      <c r="AW611" s="12" t="s">
        <v>32</v>
      </c>
      <c r="AX611" s="12" t="s">
        <v>76</v>
      </c>
      <c r="AY611" s="158" t="s">
        <v>127</v>
      </c>
    </row>
    <row r="612" spans="2:65" s="13" customFormat="1" ht="11.25">
      <c r="B612" s="164"/>
      <c r="D612" s="150" t="s">
        <v>218</v>
      </c>
      <c r="E612" s="165" t="s">
        <v>1</v>
      </c>
      <c r="F612" s="166" t="s">
        <v>226</v>
      </c>
      <c r="H612" s="167">
        <v>6.38</v>
      </c>
      <c r="I612" s="168"/>
      <c r="L612" s="164"/>
      <c r="M612" s="169"/>
      <c r="T612" s="170"/>
      <c r="AT612" s="165" t="s">
        <v>218</v>
      </c>
      <c r="AU612" s="165" t="s">
        <v>86</v>
      </c>
      <c r="AV612" s="13" t="s">
        <v>148</v>
      </c>
      <c r="AW612" s="13" t="s">
        <v>32</v>
      </c>
      <c r="AX612" s="13" t="s">
        <v>84</v>
      </c>
      <c r="AY612" s="165" t="s">
        <v>127</v>
      </c>
    </row>
    <row r="613" spans="2:65" s="1" customFormat="1" ht="24.2" customHeight="1">
      <c r="B613" s="136"/>
      <c r="C613" s="137" t="s">
        <v>1029</v>
      </c>
      <c r="D613" s="137" t="s">
        <v>130</v>
      </c>
      <c r="E613" s="138" t="s">
        <v>1030</v>
      </c>
      <c r="F613" s="139" t="s">
        <v>1031</v>
      </c>
      <c r="G613" s="140" t="s">
        <v>405</v>
      </c>
      <c r="H613" s="141">
        <v>14</v>
      </c>
      <c r="I613" s="142"/>
      <c r="J613" s="143">
        <f>ROUND(I613*H613,2)</f>
        <v>0</v>
      </c>
      <c r="K613" s="139" t="s">
        <v>134</v>
      </c>
      <c r="L613" s="32"/>
      <c r="M613" s="144" t="s">
        <v>1</v>
      </c>
      <c r="N613" s="145" t="s">
        <v>41</v>
      </c>
      <c r="P613" s="146">
        <f>O613*H613</f>
        <v>0</v>
      </c>
      <c r="Q613" s="146">
        <v>0</v>
      </c>
      <c r="R613" s="146">
        <f>Q613*H613</f>
        <v>0</v>
      </c>
      <c r="S613" s="146">
        <v>4.0000000000000001E-3</v>
      </c>
      <c r="T613" s="147">
        <f>S613*H613</f>
        <v>5.6000000000000001E-2</v>
      </c>
      <c r="AR613" s="148" t="s">
        <v>148</v>
      </c>
      <c r="AT613" s="148" t="s">
        <v>130</v>
      </c>
      <c r="AU613" s="148" t="s">
        <v>86</v>
      </c>
      <c r="AY613" s="17" t="s">
        <v>127</v>
      </c>
      <c r="BE613" s="149">
        <f>IF(N613="základní",J613,0)</f>
        <v>0</v>
      </c>
      <c r="BF613" s="149">
        <f>IF(N613="snížená",J613,0)</f>
        <v>0</v>
      </c>
      <c r="BG613" s="149">
        <f>IF(N613="zákl. přenesená",J613,0)</f>
        <v>0</v>
      </c>
      <c r="BH613" s="149">
        <f>IF(N613="sníž. přenesená",J613,0)</f>
        <v>0</v>
      </c>
      <c r="BI613" s="149">
        <f>IF(N613="nulová",J613,0)</f>
        <v>0</v>
      </c>
      <c r="BJ613" s="17" t="s">
        <v>84</v>
      </c>
      <c r="BK613" s="149">
        <f>ROUND(I613*H613,2)</f>
        <v>0</v>
      </c>
      <c r="BL613" s="17" t="s">
        <v>148</v>
      </c>
      <c r="BM613" s="148" t="s">
        <v>1032</v>
      </c>
    </row>
    <row r="614" spans="2:65" s="12" customFormat="1" ht="11.25">
      <c r="B614" s="157"/>
      <c r="D614" s="150" t="s">
        <v>218</v>
      </c>
      <c r="E614" s="158" t="s">
        <v>1</v>
      </c>
      <c r="F614" s="159" t="s">
        <v>1033</v>
      </c>
      <c r="H614" s="160">
        <v>14</v>
      </c>
      <c r="I614" s="161"/>
      <c r="L614" s="157"/>
      <c r="M614" s="162"/>
      <c r="T614" s="163"/>
      <c r="AT614" s="158" t="s">
        <v>218</v>
      </c>
      <c r="AU614" s="158" t="s">
        <v>86</v>
      </c>
      <c r="AV614" s="12" t="s">
        <v>86</v>
      </c>
      <c r="AW614" s="12" t="s">
        <v>32</v>
      </c>
      <c r="AX614" s="12" t="s">
        <v>84</v>
      </c>
      <c r="AY614" s="158" t="s">
        <v>127</v>
      </c>
    </row>
    <row r="615" spans="2:65" s="1" customFormat="1" ht="24.2" customHeight="1">
      <c r="B615" s="136"/>
      <c r="C615" s="137" t="s">
        <v>1034</v>
      </c>
      <c r="D615" s="137" t="s">
        <v>130</v>
      </c>
      <c r="E615" s="138" t="s">
        <v>1035</v>
      </c>
      <c r="F615" s="139" t="s">
        <v>1036</v>
      </c>
      <c r="G615" s="140" t="s">
        <v>405</v>
      </c>
      <c r="H615" s="141">
        <v>2</v>
      </c>
      <c r="I615" s="142"/>
      <c r="J615" s="143">
        <f>ROUND(I615*H615,2)</f>
        <v>0</v>
      </c>
      <c r="K615" s="139" t="s">
        <v>134</v>
      </c>
      <c r="L615" s="32"/>
      <c r="M615" s="144" t="s">
        <v>1</v>
      </c>
      <c r="N615" s="145" t="s">
        <v>41</v>
      </c>
      <c r="P615" s="146">
        <f>O615*H615</f>
        <v>0</v>
      </c>
      <c r="Q615" s="146">
        <v>0</v>
      </c>
      <c r="R615" s="146">
        <f>Q615*H615</f>
        <v>0</v>
      </c>
      <c r="S615" s="146">
        <v>1.2E-2</v>
      </c>
      <c r="T615" s="147">
        <f>S615*H615</f>
        <v>2.4E-2</v>
      </c>
      <c r="AR615" s="148" t="s">
        <v>148</v>
      </c>
      <c r="AT615" s="148" t="s">
        <v>130</v>
      </c>
      <c r="AU615" s="148" t="s">
        <v>86</v>
      </c>
      <c r="AY615" s="17" t="s">
        <v>127</v>
      </c>
      <c r="BE615" s="149">
        <f>IF(N615="základní",J615,0)</f>
        <v>0</v>
      </c>
      <c r="BF615" s="149">
        <f>IF(N615="snížená",J615,0)</f>
        <v>0</v>
      </c>
      <c r="BG615" s="149">
        <f>IF(N615="zákl. přenesená",J615,0)</f>
        <v>0</v>
      </c>
      <c r="BH615" s="149">
        <f>IF(N615="sníž. přenesená",J615,0)</f>
        <v>0</v>
      </c>
      <c r="BI615" s="149">
        <f>IF(N615="nulová",J615,0)</f>
        <v>0</v>
      </c>
      <c r="BJ615" s="17" t="s">
        <v>84</v>
      </c>
      <c r="BK615" s="149">
        <f>ROUND(I615*H615,2)</f>
        <v>0</v>
      </c>
      <c r="BL615" s="17" t="s">
        <v>148</v>
      </c>
      <c r="BM615" s="148" t="s">
        <v>1037</v>
      </c>
    </row>
    <row r="616" spans="2:65" s="12" customFormat="1" ht="11.25">
      <c r="B616" s="157"/>
      <c r="D616" s="150" t="s">
        <v>218</v>
      </c>
      <c r="E616" s="158" t="s">
        <v>1</v>
      </c>
      <c r="F616" s="159" t="s">
        <v>1038</v>
      </c>
      <c r="H616" s="160">
        <v>2</v>
      </c>
      <c r="I616" s="161"/>
      <c r="L616" s="157"/>
      <c r="M616" s="162"/>
      <c r="T616" s="163"/>
      <c r="AT616" s="158" t="s">
        <v>218</v>
      </c>
      <c r="AU616" s="158" t="s">
        <v>86</v>
      </c>
      <c r="AV616" s="12" t="s">
        <v>86</v>
      </c>
      <c r="AW616" s="12" t="s">
        <v>32</v>
      </c>
      <c r="AX616" s="12" t="s">
        <v>84</v>
      </c>
      <c r="AY616" s="158" t="s">
        <v>127</v>
      </c>
    </row>
    <row r="617" spans="2:65" s="1" customFormat="1" ht="24.2" customHeight="1">
      <c r="B617" s="136"/>
      <c r="C617" s="137" t="s">
        <v>1039</v>
      </c>
      <c r="D617" s="137" t="s">
        <v>130</v>
      </c>
      <c r="E617" s="138" t="s">
        <v>1040</v>
      </c>
      <c r="F617" s="139" t="s">
        <v>1041</v>
      </c>
      <c r="G617" s="140" t="s">
        <v>405</v>
      </c>
      <c r="H617" s="141">
        <v>5</v>
      </c>
      <c r="I617" s="142"/>
      <c r="J617" s="143">
        <f>ROUND(I617*H617,2)</f>
        <v>0</v>
      </c>
      <c r="K617" s="139" t="s">
        <v>134</v>
      </c>
      <c r="L617" s="32"/>
      <c r="M617" s="144" t="s">
        <v>1</v>
      </c>
      <c r="N617" s="145" t="s">
        <v>41</v>
      </c>
      <c r="P617" s="146">
        <f>O617*H617</f>
        <v>0</v>
      </c>
      <c r="Q617" s="146">
        <v>0</v>
      </c>
      <c r="R617" s="146">
        <f>Q617*H617</f>
        <v>0</v>
      </c>
      <c r="S617" s="146">
        <v>2.5000000000000001E-2</v>
      </c>
      <c r="T617" s="147">
        <f>S617*H617</f>
        <v>0.125</v>
      </c>
      <c r="AR617" s="148" t="s">
        <v>148</v>
      </c>
      <c r="AT617" s="148" t="s">
        <v>130</v>
      </c>
      <c r="AU617" s="148" t="s">
        <v>86</v>
      </c>
      <c r="AY617" s="17" t="s">
        <v>127</v>
      </c>
      <c r="BE617" s="149">
        <f>IF(N617="základní",J617,0)</f>
        <v>0</v>
      </c>
      <c r="BF617" s="149">
        <f>IF(N617="snížená",J617,0)</f>
        <v>0</v>
      </c>
      <c r="BG617" s="149">
        <f>IF(N617="zákl. přenesená",J617,0)</f>
        <v>0</v>
      </c>
      <c r="BH617" s="149">
        <f>IF(N617="sníž. přenesená",J617,0)</f>
        <v>0</v>
      </c>
      <c r="BI617" s="149">
        <f>IF(N617="nulová",J617,0)</f>
        <v>0</v>
      </c>
      <c r="BJ617" s="17" t="s">
        <v>84</v>
      </c>
      <c r="BK617" s="149">
        <f>ROUND(I617*H617,2)</f>
        <v>0</v>
      </c>
      <c r="BL617" s="17" t="s">
        <v>148</v>
      </c>
      <c r="BM617" s="148" t="s">
        <v>1042</v>
      </c>
    </row>
    <row r="618" spans="2:65" s="12" customFormat="1" ht="11.25">
      <c r="B618" s="157"/>
      <c r="D618" s="150" t="s">
        <v>218</v>
      </c>
      <c r="E618" s="158" t="s">
        <v>1</v>
      </c>
      <c r="F618" s="159" t="s">
        <v>1043</v>
      </c>
      <c r="H618" s="160">
        <v>5</v>
      </c>
      <c r="I618" s="161"/>
      <c r="L618" s="157"/>
      <c r="M618" s="162"/>
      <c r="T618" s="163"/>
      <c r="AT618" s="158" t="s">
        <v>218</v>
      </c>
      <c r="AU618" s="158" t="s">
        <v>86</v>
      </c>
      <c r="AV618" s="12" t="s">
        <v>86</v>
      </c>
      <c r="AW618" s="12" t="s">
        <v>32</v>
      </c>
      <c r="AX618" s="12" t="s">
        <v>84</v>
      </c>
      <c r="AY618" s="158" t="s">
        <v>127</v>
      </c>
    </row>
    <row r="619" spans="2:65" s="1" customFormat="1" ht="24.2" customHeight="1">
      <c r="B619" s="136"/>
      <c r="C619" s="137" t="s">
        <v>1044</v>
      </c>
      <c r="D619" s="137" t="s">
        <v>130</v>
      </c>
      <c r="E619" s="138" t="s">
        <v>1045</v>
      </c>
      <c r="F619" s="139" t="s">
        <v>1046</v>
      </c>
      <c r="G619" s="140" t="s">
        <v>405</v>
      </c>
      <c r="H619" s="141">
        <v>1</v>
      </c>
      <c r="I619" s="142"/>
      <c r="J619" s="143">
        <f>ROUND(I619*H619,2)</f>
        <v>0</v>
      </c>
      <c r="K619" s="139" t="s">
        <v>134</v>
      </c>
      <c r="L619" s="32"/>
      <c r="M619" s="144" t="s">
        <v>1</v>
      </c>
      <c r="N619" s="145" t="s">
        <v>41</v>
      </c>
      <c r="P619" s="146">
        <f>O619*H619</f>
        <v>0</v>
      </c>
      <c r="Q619" s="146">
        <v>0</v>
      </c>
      <c r="R619" s="146">
        <f>Q619*H619</f>
        <v>0</v>
      </c>
      <c r="S619" s="146">
        <v>5.3999999999999999E-2</v>
      </c>
      <c r="T619" s="147">
        <f>S619*H619</f>
        <v>5.3999999999999999E-2</v>
      </c>
      <c r="AR619" s="148" t="s">
        <v>148</v>
      </c>
      <c r="AT619" s="148" t="s">
        <v>130</v>
      </c>
      <c r="AU619" s="148" t="s">
        <v>86</v>
      </c>
      <c r="AY619" s="17" t="s">
        <v>127</v>
      </c>
      <c r="BE619" s="149">
        <f>IF(N619="základní",J619,0)</f>
        <v>0</v>
      </c>
      <c r="BF619" s="149">
        <f>IF(N619="snížená",J619,0)</f>
        <v>0</v>
      </c>
      <c r="BG619" s="149">
        <f>IF(N619="zákl. přenesená",J619,0)</f>
        <v>0</v>
      </c>
      <c r="BH619" s="149">
        <f>IF(N619="sníž. přenesená",J619,0)</f>
        <v>0</v>
      </c>
      <c r="BI619" s="149">
        <f>IF(N619="nulová",J619,0)</f>
        <v>0</v>
      </c>
      <c r="BJ619" s="17" t="s">
        <v>84</v>
      </c>
      <c r="BK619" s="149">
        <f>ROUND(I619*H619,2)</f>
        <v>0</v>
      </c>
      <c r="BL619" s="17" t="s">
        <v>148</v>
      </c>
      <c r="BM619" s="148" t="s">
        <v>1047</v>
      </c>
    </row>
    <row r="620" spans="2:65" s="12" customFormat="1" ht="11.25">
      <c r="B620" s="157"/>
      <c r="D620" s="150" t="s">
        <v>218</v>
      </c>
      <c r="E620" s="158" t="s">
        <v>1</v>
      </c>
      <c r="F620" s="159" t="s">
        <v>1048</v>
      </c>
      <c r="H620" s="160">
        <v>1</v>
      </c>
      <c r="I620" s="161"/>
      <c r="L620" s="157"/>
      <c r="M620" s="162"/>
      <c r="T620" s="163"/>
      <c r="AT620" s="158" t="s">
        <v>218</v>
      </c>
      <c r="AU620" s="158" t="s">
        <v>86</v>
      </c>
      <c r="AV620" s="12" t="s">
        <v>86</v>
      </c>
      <c r="AW620" s="12" t="s">
        <v>32</v>
      </c>
      <c r="AX620" s="12" t="s">
        <v>84</v>
      </c>
      <c r="AY620" s="158" t="s">
        <v>127</v>
      </c>
    </row>
    <row r="621" spans="2:65" s="1" customFormat="1" ht="24.2" customHeight="1">
      <c r="B621" s="136"/>
      <c r="C621" s="137" t="s">
        <v>1049</v>
      </c>
      <c r="D621" s="137" t="s">
        <v>130</v>
      </c>
      <c r="E621" s="138" t="s">
        <v>1050</v>
      </c>
      <c r="F621" s="139" t="s">
        <v>1051</v>
      </c>
      <c r="G621" s="140" t="s">
        <v>405</v>
      </c>
      <c r="H621" s="141">
        <v>1</v>
      </c>
      <c r="I621" s="142"/>
      <c r="J621" s="143">
        <f>ROUND(I621*H621,2)</f>
        <v>0</v>
      </c>
      <c r="K621" s="139" t="s">
        <v>134</v>
      </c>
      <c r="L621" s="32"/>
      <c r="M621" s="144" t="s">
        <v>1</v>
      </c>
      <c r="N621" s="145" t="s">
        <v>41</v>
      </c>
      <c r="P621" s="146">
        <f>O621*H621</f>
        <v>0</v>
      </c>
      <c r="Q621" s="146">
        <v>0</v>
      </c>
      <c r="R621" s="146">
        <f>Q621*H621</f>
        <v>0</v>
      </c>
      <c r="S621" s="146">
        <v>0.13800000000000001</v>
      </c>
      <c r="T621" s="147">
        <f>S621*H621</f>
        <v>0.13800000000000001</v>
      </c>
      <c r="AR621" s="148" t="s">
        <v>148</v>
      </c>
      <c r="AT621" s="148" t="s">
        <v>130</v>
      </c>
      <c r="AU621" s="148" t="s">
        <v>86</v>
      </c>
      <c r="AY621" s="17" t="s">
        <v>127</v>
      </c>
      <c r="BE621" s="149">
        <f>IF(N621="základní",J621,0)</f>
        <v>0</v>
      </c>
      <c r="BF621" s="149">
        <f>IF(N621="snížená",J621,0)</f>
        <v>0</v>
      </c>
      <c r="BG621" s="149">
        <f>IF(N621="zákl. přenesená",J621,0)</f>
        <v>0</v>
      </c>
      <c r="BH621" s="149">
        <f>IF(N621="sníž. přenesená",J621,0)</f>
        <v>0</v>
      </c>
      <c r="BI621" s="149">
        <f>IF(N621="nulová",J621,0)</f>
        <v>0</v>
      </c>
      <c r="BJ621" s="17" t="s">
        <v>84</v>
      </c>
      <c r="BK621" s="149">
        <f>ROUND(I621*H621,2)</f>
        <v>0</v>
      </c>
      <c r="BL621" s="17" t="s">
        <v>148</v>
      </c>
      <c r="BM621" s="148" t="s">
        <v>1052</v>
      </c>
    </row>
    <row r="622" spans="2:65" s="12" customFormat="1" ht="11.25">
      <c r="B622" s="157"/>
      <c r="D622" s="150" t="s">
        <v>218</v>
      </c>
      <c r="E622" s="158" t="s">
        <v>1</v>
      </c>
      <c r="F622" s="159" t="s">
        <v>1048</v>
      </c>
      <c r="H622" s="160">
        <v>1</v>
      </c>
      <c r="I622" s="161"/>
      <c r="L622" s="157"/>
      <c r="M622" s="162"/>
      <c r="T622" s="163"/>
      <c r="AT622" s="158" t="s">
        <v>218</v>
      </c>
      <c r="AU622" s="158" t="s">
        <v>86</v>
      </c>
      <c r="AV622" s="12" t="s">
        <v>86</v>
      </c>
      <c r="AW622" s="12" t="s">
        <v>32</v>
      </c>
      <c r="AX622" s="12" t="s">
        <v>84</v>
      </c>
      <c r="AY622" s="158" t="s">
        <v>127</v>
      </c>
    </row>
    <row r="623" spans="2:65" s="1" customFormat="1" ht="24.2" customHeight="1">
      <c r="B623" s="136"/>
      <c r="C623" s="137" t="s">
        <v>1053</v>
      </c>
      <c r="D623" s="137" t="s">
        <v>130</v>
      </c>
      <c r="E623" s="138" t="s">
        <v>1054</v>
      </c>
      <c r="F623" s="139" t="s">
        <v>1055</v>
      </c>
      <c r="G623" s="140" t="s">
        <v>405</v>
      </c>
      <c r="H623" s="141">
        <v>1</v>
      </c>
      <c r="I623" s="142"/>
      <c r="J623" s="143">
        <f>ROUND(I623*H623,2)</f>
        <v>0</v>
      </c>
      <c r="K623" s="139" t="s">
        <v>134</v>
      </c>
      <c r="L623" s="32"/>
      <c r="M623" s="144" t="s">
        <v>1</v>
      </c>
      <c r="N623" s="145" t="s">
        <v>41</v>
      </c>
      <c r="P623" s="146">
        <f>O623*H623</f>
        <v>0</v>
      </c>
      <c r="Q623" s="146">
        <v>0</v>
      </c>
      <c r="R623" s="146">
        <f>Q623*H623</f>
        <v>0</v>
      </c>
      <c r="S623" s="146">
        <v>0.20699999999999999</v>
      </c>
      <c r="T623" s="147">
        <f>S623*H623</f>
        <v>0.20699999999999999</v>
      </c>
      <c r="AR623" s="148" t="s">
        <v>148</v>
      </c>
      <c r="AT623" s="148" t="s">
        <v>130</v>
      </c>
      <c r="AU623" s="148" t="s">
        <v>86</v>
      </c>
      <c r="AY623" s="17" t="s">
        <v>127</v>
      </c>
      <c r="BE623" s="149">
        <f>IF(N623="základní",J623,0)</f>
        <v>0</v>
      </c>
      <c r="BF623" s="149">
        <f>IF(N623="snížená",J623,0)</f>
        <v>0</v>
      </c>
      <c r="BG623" s="149">
        <f>IF(N623="zákl. přenesená",J623,0)</f>
        <v>0</v>
      </c>
      <c r="BH623" s="149">
        <f>IF(N623="sníž. přenesená",J623,0)</f>
        <v>0</v>
      </c>
      <c r="BI623" s="149">
        <f>IF(N623="nulová",J623,0)</f>
        <v>0</v>
      </c>
      <c r="BJ623" s="17" t="s">
        <v>84</v>
      </c>
      <c r="BK623" s="149">
        <f>ROUND(I623*H623,2)</f>
        <v>0</v>
      </c>
      <c r="BL623" s="17" t="s">
        <v>148</v>
      </c>
      <c r="BM623" s="148" t="s">
        <v>1056</v>
      </c>
    </row>
    <row r="624" spans="2:65" s="12" customFormat="1" ht="11.25">
      <c r="B624" s="157"/>
      <c r="D624" s="150" t="s">
        <v>218</v>
      </c>
      <c r="E624" s="158" t="s">
        <v>1</v>
      </c>
      <c r="F624" s="159" t="s">
        <v>1048</v>
      </c>
      <c r="H624" s="160">
        <v>1</v>
      </c>
      <c r="I624" s="161"/>
      <c r="L624" s="157"/>
      <c r="M624" s="162"/>
      <c r="T624" s="163"/>
      <c r="AT624" s="158" t="s">
        <v>218</v>
      </c>
      <c r="AU624" s="158" t="s">
        <v>86</v>
      </c>
      <c r="AV624" s="12" t="s">
        <v>86</v>
      </c>
      <c r="AW624" s="12" t="s">
        <v>32</v>
      </c>
      <c r="AX624" s="12" t="s">
        <v>84</v>
      </c>
      <c r="AY624" s="158" t="s">
        <v>127</v>
      </c>
    </row>
    <row r="625" spans="2:65" s="1" customFormat="1" ht="24.2" customHeight="1">
      <c r="B625" s="136"/>
      <c r="C625" s="137" t="s">
        <v>1057</v>
      </c>
      <c r="D625" s="137" t="s">
        <v>130</v>
      </c>
      <c r="E625" s="138" t="s">
        <v>1058</v>
      </c>
      <c r="F625" s="139" t="s">
        <v>1059</v>
      </c>
      <c r="G625" s="140" t="s">
        <v>405</v>
      </c>
      <c r="H625" s="141">
        <v>1</v>
      </c>
      <c r="I625" s="142"/>
      <c r="J625" s="143">
        <f>ROUND(I625*H625,2)</f>
        <v>0</v>
      </c>
      <c r="K625" s="139" t="s">
        <v>134</v>
      </c>
      <c r="L625" s="32"/>
      <c r="M625" s="144" t="s">
        <v>1</v>
      </c>
      <c r="N625" s="145" t="s">
        <v>41</v>
      </c>
      <c r="P625" s="146">
        <f>O625*H625</f>
        <v>0</v>
      </c>
      <c r="Q625" s="146">
        <v>0</v>
      </c>
      <c r="R625" s="146">
        <f>Q625*H625</f>
        <v>0</v>
      </c>
      <c r="S625" s="146">
        <v>0.27600000000000002</v>
      </c>
      <c r="T625" s="147">
        <f>S625*H625</f>
        <v>0.27600000000000002</v>
      </c>
      <c r="AR625" s="148" t="s">
        <v>148</v>
      </c>
      <c r="AT625" s="148" t="s">
        <v>130</v>
      </c>
      <c r="AU625" s="148" t="s">
        <v>86</v>
      </c>
      <c r="AY625" s="17" t="s">
        <v>127</v>
      </c>
      <c r="BE625" s="149">
        <f>IF(N625="základní",J625,0)</f>
        <v>0</v>
      </c>
      <c r="BF625" s="149">
        <f>IF(N625="snížená",J625,0)</f>
        <v>0</v>
      </c>
      <c r="BG625" s="149">
        <f>IF(N625="zákl. přenesená",J625,0)</f>
        <v>0</v>
      </c>
      <c r="BH625" s="149">
        <f>IF(N625="sníž. přenesená",J625,0)</f>
        <v>0</v>
      </c>
      <c r="BI625" s="149">
        <f>IF(N625="nulová",J625,0)</f>
        <v>0</v>
      </c>
      <c r="BJ625" s="17" t="s">
        <v>84</v>
      </c>
      <c r="BK625" s="149">
        <f>ROUND(I625*H625,2)</f>
        <v>0</v>
      </c>
      <c r="BL625" s="17" t="s">
        <v>148</v>
      </c>
      <c r="BM625" s="148" t="s">
        <v>1060</v>
      </c>
    </row>
    <row r="626" spans="2:65" s="12" customFormat="1" ht="11.25">
      <c r="B626" s="157"/>
      <c r="D626" s="150" t="s">
        <v>218</v>
      </c>
      <c r="E626" s="158" t="s">
        <v>1</v>
      </c>
      <c r="F626" s="159" t="s">
        <v>1048</v>
      </c>
      <c r="H626" s="160">
        <v>1</v>
      </c>
      <c r="I626" s="161"/>
      <c r="L626" s="157"/>
      <c r="M626" s="162"/>
      <c r="T626" s="163"/>
      <c r="AT626" s="158" t="s">
        <v>218</v>
      </c>
      <c r="AU626" s="158" t="s">
        <v>86</v>
      </c>
      <c r="AV626" s="12" t="s">
        <v>86</v>
      </c>
      <c r="AW626" s="12" t="s">
        <v>32</v>
      </c>
      <c r="AX626" s="12" t="s">
        <v>84</v>
      </c>
      <c r="AY626" s="158" t="s">
        <v>127</v>
      </c>
    </row>
    <row r="627" spans="2:65" s="1" customFormat="1" ht="24.2" customHeight="1">
      <c r="B627" s="136"/>
      <c r="C627" s="137" t="s">
        <v>1061</v>
      </c>
      <c r="D627" s="137" t="s">
        <v>130</v>
      </c>
      <c r="E627" s="138" t="s">
        <v>1062</v>
      </c>
      <c r="F627" s="139" t="s">
        <v>1063</v>
      </c>
      <c r="G627" s="140" t="s">
        <v>405</v>
      </c>
      <c r="H627" s="141">
        <v>1</v>
      </c>
      <c r="I627" s="142"/>
      <c r="J627" s="143">
        <f>ROUND(I627*H627,2)</f>
        <v>0</v>
      </c>
      <c r="K627" s="139" t="s">
        <v>134</v>
      </c>
      <c r="L627" s="32"/>
      <c r="M627" s="144" t="s">
        <v>1</v>
      </c>
      <c r="N627" s="145" t="s">
        <v>41</v>
      </c>
      <c r="P627" s="146">
        <f>O627*H627</f>
        <v>0</v>
      </c>
      <c r="Q627" s="146">
        <v>0</v>
      </c>
      <c r="R627" s="146">
        <f>Q627*H627</f>
        <v>0</v>
      </c>
      <c r="S627" s="146">
        <v>6.2E-2</v>
      </c>
      <c r="T627" s="147">
        <f>S627*H627</f>
        <v>6.2E-2</v>
      </c>
      <c r="AR627" s="148" t="s">
        <v>148</v>
      </c>
      <c r="AT627" s="148" t="s">
        <v>130</v>
      </c>
      <c r="AU627" s="148" t="s">
        <v>86</v>
      </c>
      <c r="AY627" s="17" t="s">
        <v>127</v>
      </c>
      <c r="BE627" s="149">
        <f>IF(N627="základní",J627,0)</f>
        <v>0</v>
      </c>
      <c r="BF627" s="149">
        <f>IF(N627="snížená",J627,0)</f>
        <v>0</v>
      </c>
      <c r="BG627" s="149">
        <f>IF(N627="zákl. přenesená",J627,0)</f>
        <v>0</v>
      </c>
      <c r="BH627" s="149">
        <f>IF(N627="sníž. přenesená",J627,0)</f>
        <v>0</v>
      </c>
      <c r="BI627" s="149">
        <f>IF(N627="nulová",J627,0)</f>
        <v>0</v>
      </c>
      <c r="BJ627" s="17" t="s">
        <v>84</v>
      </c>
      <c r="BK627" s="149">
        <f>ROUND(I627*H627,2)</f>
        <v>0</v>
      </c>
      <c r="BL627" s="17" t="s">
        <v>148</v>
      </c>
      <c r="BM627" s="148" t="s">
        <v>1064</v>
      </c>
    </row>
    <row r="628" spans="2:65" s="12" customFormat="1" ht="11.25">
      <c r="B628" s="157"/>
      <c r="D628" s="150" t="s">
        <v>218</v>
      </c>
      <c r="E628" s="158" t="s">
        <v>1</v>
      </c>
      <c r="F628" s="159" t="s">
        <v>1065</v>
      </c>
      <c r="H628" s="160">
        <v>1</v>
      </c>
      <c r="I628" s="161"/>
      <c r="L628" s="157"/>
      <c r="M628" s="162"/>
      <c r="T628" s="163"/>
      <c r="AT628" s="158" t="s">
        <v>218</v>
      </c>
      <c r="AU628" s="158" t="s">
        <v>86</v>
      </c>
      <c r="AV628" s="12" t="s">
        <v>86</v>
      </c>
      <c r="AW628" s="12" t="s">
        <v>32</v>
      </c>
      <c r="AX628" s="12" t="s">
        <v>84</v>
      </c>
      <c r="AY628" s="158" t="s">
        <v>127</v>
      </c>
    </row>
    <row r="629" spans="2:65" s="1" customFormat="1" ht="24.2" customHeight="1">
      <c r="B629" s="136"/>
      <c r="C629" s="137" t="s">
        <v>1066</v>
      </c>
      <c r="D629" s="137" t="s">
        <v>130</v>
      </c>
      <c r="E629" s="138" t="s">
        <v>1067</v>
      </c>
      <c r="F629" s="139" t="s">
        <v>1068</v>
      </c>
      <c r="G629" s="140" t="s">
        <v>222</v>
      </c>
      <c r="H629" s="141">
        <v>0.17699999999999999</v>
      </c>
      <c r="I629" s="142"/>
      <c r="J629" s="143">
        <f>ROUND(I629*H629,2)</f>
        <v>0</v>
      </c>
      <c r="K629" s="139" t="s">
        <v>134</v>
      </c>
      <c r="L629" s="32"/>
      <c r="M629" s="144" t="s">
        <v>1</v>
      </c>
      <c r="N629" s="145" t="s">
        <v>41</v>
      </c>
      <c r="P629" s="146">
        <f>O629*H629</f>
        <v>0</v>
      </c>
      <c r="Q629" s="146">
        <v>0</v>
      </c>
      <c r="R629" s="146">
        <f>Q629*H629</f>
        <v>0</v>
      </c>
      <c r="S629" s="146">
        <v>1.8</v>
      </c>
      <c r="T629" s="147">
        <f>S629*H629</f>
        <v>0.31859999999999999</v>
      </c>
      <c r="AR629" s="148" t="s">
        <v>148</v>
      </c>
      <c r="AT629" s="148" t="s">
        <v>130</v>
      </c>
      <c r="AU629" s="148" t="s">
        <v>86</v>
      </c>
      <c r="AY629" s="17" t="s">
        <v>127</v>
      </c>
      <c r="BE629" s="149">
        <f>IF(N629="základní",J629,0)</f>
        <v>0</v>
      </c>
      <c r="BF629" s="149">
        <f>IF(N629="snížená",J629,0)</f>
        <v>0</v>
      </c>
      <c r="BG629" s="149">
        <f>IF(N629="zákl. přenesená",J629,0)</f>
        <v>0</v>
      </c>
      <c r="BH629" s="149">
        <f>IF(N629="sníž. přenesená",J629,0)</f>
        <v>0</v>
      </c>
      <c r="BI629" s="149">
        <f>IF(N629="nulová",J629,0)</f>
        <v>0</v>
      </c>
      <c r="BJ629" s="17" t="s">
        <v>84</v>
      </c>
      <c r="BK629" s="149">
        <f>ROUND(I629*H629,2)</f>
        <v>0</v>
      </c>
      <c r="BL629" s="17" t="s">
        <v>148</v>
      </c>
      <c r="BM629" s="148" t="s">
        <v>1069</v>
      </c>
    </row>
    <row r="630" spans="2:65" s="12" customFormat="1" ht="11.25">
      <c r="B630" s="157"/>
      <c r="D630" s="150" t="s">
        <v>218</v>
      </c>
      <c r="E630" s="158" t="s">
        <v>1</v>
      </c>
      <c r="F630" s="159" t="s">
        <v>1070</v>
      </c>
      <c r="H630" s="160">
        <v>0.126</v>
      </c>
      <c r="I630" s="161"/>
      <c r="L630" s="157"/>
      <c r="M630" s="162"/>
      <c r="T630" s="163"/>
      <c r="AT630" s="158" t="s">
        <v>218</v>
      </c>
      <c r="AU630" s="158" t="s">
        <v>86</v>
      </c>
      <c r="AV630" s="12" t="s">
        <v>86</v>
      </c>
      <c r="AW630" s="12" t="s">
        <v>32</v>
      </c>
      <c r="AX630" s="12" t="s">
        <v>76</v>
      </c>
      <c r="AY630" s="158" t="s">
        <v>127</v>
      </c>
    </row>
    <row r="631" spans="2:65" s="12" customFormat="1" ht="11.25">
      <c r="B631" s="157"/>
      <c r="D631" s="150" t="s">
        <v>218</v>
      </c>
      <c r="E631" s="158" t="s">
        <v>1</v>
      </c>
      <c r="F631" s="159" t="s">
        <v>1071</v>
      </c>
      <c r="H631" s="160">
        <v>5.0999999999999997E-2</v>
      </c>
      <c r="I631" s="161"/>
      <c r="L631" s="157"/>
      <c r="M631" s="162"/>
      <c r="T631" s="163"/>
      <c r="AT631" s="158" t="s">
        <v>218</v>
      </c>
      <c r="AU631" s="158" t="s">
        <v>86</v>
      </c>
      <c r="AV631" s="12" t="s">
        <v>86</v>
      </c>
      <c r="AW631" s="12" t="s">
        <v>32</v>
      </c>
      <c r="AX631" s="12" t="s">
        <v>76</v>
      </c>
      <c r="AY631" s="158" t="s">
        <v>127</v>
      </c>
    </row>
    <row r="632" spans="2:65" s="14" customFormat="1" ht="11.25">
      <c r="B632" s="171"/>
      <c r="D632" s="150" t="s">
        <v>218</v>
      </c>
      <c r="E632" s="172" t="s">
        <v>1</v>
      </c>
      <c r="F632" s="173" t="s">
        <v>1072</v>
      </c>
      <c r="H632" s="174">
        <v>0.17699999999999999</v>
      </c>
      <c r="I632" s="175"/>
      <c r="L632" s="171"/>
      <c r="M632" s="176"/>
      <c r="T632" s="177"/>
      <c r="AT632" s="172" t="s">
        <v>218</v>
      </c>
      <c r="AU632" s="172" t="s">
        <v>86</v>
      </c>
      <c r="AV632" s="14" t="s">
        <v>144</v>
      </c>
      <c r="AW632" s="14" t="s">
        <v>32</v>
      </c>
      <c r="AX632" s="14" t="s">
        <v>76</v>
      </c>
      <c r="AY632" s="172" t="s">
        <v>127</v>
      </c>
    </row>
    <row r="633" spans="2:65" s="13" customFormat="1" ht="11.25">
      <c r="B633" s="164"/>
      <c r="D633" s="150" t="s">
        <v>218</v>
      </c>
      <c r="E633" s="165" t="s">
        <v>1</v>
      </c>
      <c r="F633" s="166" t="s">
        <v>226</v>
      </c>
      <c r="H633" s="167">
        <v>0.17699999999999999</v>
      </c>
      <c r="I633" s="168"/>
      <c r="L633" s="164"/>
      <c r="M633" s="169"/>
      <c r="T633" s="170"/>
      <c r="AT633" s="165" t="s">
        <v>218</v>
      </c>
      <c r="AU633" s="165" t="s">
        <v>86</v>
      </c>
      <c r="AV633" s="13" t="s">
        <v>148</v>
      </c>
      <c r="AW633" s="13" t="s">
        <v>32</v>
      </c>
      <c r="AX633" s="13" t="s">
        <v>84</v>
      </c>
      <c r="AY633" s="165" t="s">
        <v>127</v>
      </c>
    </row>
    <row r="634" spans="2:65" s="1" customFormat="1" ht="24.2" customHeight="1">
      <c r="B634" s="136"/>
      <c r="C634" s="137" t="s">
        <v>1073</v>
      </c>
      <c r="D634" s="137" t="s">
        <v>130</v>
      </c>
      <c r="E634" s="138" t="s">
        <v>1074</v>
      </c>
      <c r="F634" s="139" t="s">
        <v>1075</v>
      </c>
      <c r="G634" s="140" t="s">
        <v>405</v>
      </c>
      <c r="H634" s="141">
        <v>2</v>
      </c>
      <c r="I634" s="142"/>
      <c r="J634" s="143">
        <f>ROUND(I634*H634,2)</f>
        <v>0</v>
      </c>
      <c r="K634" s="139" t="s">
        <v>134</v>
      </c>
      <c r="L634" s="32"/>
      <c r="M634" s="144" t="s">
        <v>1</v>
      </c>
      <c r="N634" s="145" t="s">
        <v>41</v>
      </c>
      <c r="P634" s="146">
        <f>O634*H634</f>
        <v>0</v>
      </c>
      <c r="Q634" s="146">
        <v>0</v>
      </c>
      <c r="R634" s="146">
        <f>Q634*H634</f>
        <v>0</v>
      </c>
      <c r="S634" s="146">
        <v>4.9000000000000002E-2</v>
      </c>
      <c r="T634" s="147">
        <f>S634*H634</f>
        <v>9.8000000000000004E-2</v>
      </c>
      <c r="AR634" s="148" t="s">
        <v>148</v>
      </c>
      <c r="AT634" s="148" t="s">
        <v>130</v>
      </c>
      <c r="AU634" s="148" t="s">
        <v>86</v>
      </c>
      <c r="AY634" s="17" t="s">
        <v>127</v>
      </c>
      <c r="BE634" s="149">
        <f>IF(N634="základní",J634,0)</f>
        <v>0</v>
      </c>
      <c r="BF634" s="149">
        <f>IF(N634="snížená",J634,0)</f>
        <v>0</v>
      </c>
      <c r="BG634" s="149">
        <f>IF(N634="zákl. přenesená",J634,0)</f>
        <v>0</v>
      </c>
      <c r="BH634" s="149">
        <f>IF(N634="sníž. přenesená",J634,0)</f>
        <v>0</v>
      </c>
      <c r="BI634" s="149">
        <f>IF(N634="nulová",J634,0)</f>
        <v>0</v>
      </c>
      <c r="BJ634" s="17" t="s">
        <v>84</v>
      </c>
      <c r="BK634" s="149">
        <f>ROUND(I634*H634,2)</f>
        <v>0</v>
      </c>
      <c r="BL634" s="17" t="s">
        <v>148</v>
      </c>
      <c r="BM634" s="148" t="s">
        <v>1076</v>
      </c>
    </row>
    <row r="635" spans="2:65" s="12" customFormat="1" ht="11.25">
      <c r="B635" s="157"/>
      <c r="D635" s="150" t="s">
        <v>218</v>
      </c>
      <c r="E635" s="158" t="s">
        <v>1</v>
      </c>
      <c r="F635" s="159" t="s">
        <v>1077</v>
      </c>
      <c r="H635" s="160">
        <v>2</v>
      </c>
      <c r="I635" s="161"/>
      <c r="L635" s="157"/>
      <c r="M635" s="162"/>
      <c r="T635" s="163"/>
      <c r="AT635" s="158" t="s">
        <v>218</v>
      </c>
      <c r="AU635" s="158" t="s">
        <v>86</v>
      </c>
      <c r="AV635" s="12" t="s">
        <v>86</v>
      </c>
      <c r="AW635" s="12" t="s">
        <v>32</v>
      </c>
      <c r="AX635" s="12" t="s">
        <v>76</v>
      </c>
      <c r="AY635" s="158" t="s">
        <v>127</v>
      </c>
    </row>
    <row r="636" spans="2:65" s="13" customFormat="1" ht="11.25">
      <c r="B636" s="164"/>
      <c r="D636" s="150" t="s">
        <v>218</v>
      </c>
      <c r="E636" s="165" t="s">
        <v>1</v>
      </c>
      <c r="F636" s="166" t="s">
        <v>226</v>
      </c>
      <c r="H636" s="167">
        <v>2</v>
      </c>
      <c r="I636" s="168"/>
      <c r="L636" s="164"/>
      <c r="M636" s="169"/>
      <c r="T636" s="170"/>
      <c r="AT636" s="165" t="s">
        <v>218</v>
      </c>
      <c r="AU636" s="165" t="s">
        <v>86</v>
      </c>
      <c r="AV636" s="13" t="s">
        <v>148</v>
      </c>
      <c r="AW636" s="13" t="s">
        <v>32</v>
      </c>
      <c r="AX636" s="13" t="s">
        <v>84</v>
      </c>
      <c r="AY636" s="165" t="s">
        <v>127</v>
      </c>
    </row>
    <row r="637" spans="2:65" s="1" customFormat="1" ht="24.2" customHeight="1">
      <c r="B637" s="136"/>
      <c r="C637" s="137" t="s">
        <v>1078</v>
      </c>
      <c r="D637" s="137" t="s">
        <v>130</v>
      </c>
      <c r="E637" s="138" t="s">
        <v>1079</v>
      </c>
      <c r="F637" s="139" t="s">
        <v>1080</v>
      </c>
      <c r="G637" s="140" t="s">
        <v>222</v>
      </c>
      <c r="H637" s="141">
        <v>0.22500000000000001</v>
      </c>
      <c r="I637" s="142"/>
      <c r="J637" s="143">
        <f>ROUND(I637*H637,2)</f>
        <v>0</v>
      </c>
      <c r="K637" s="139" t="s">
        <v>134</v>
      </c>
      <c r="L637" s="32"/>
      <c r="M637" s="144" t="s">
        <v>1</v>
      </c>
      <c r="N637" s="145" t="s">
        <v>41</v>
      </c>
      <c r="P637" s="146">
        <f>O637*H637</f>
        <v>0</v>
      </c>
      <c r="Q637" s="146">
        <v>0</v>
      </c>
      <c r="R637" s="146">
        <f>Q637*H637</f>
        <v>0</v>
      </c>
      <c r="S637" s="146">
        <v>1.8</v>
      </c>
      <c r="T637" s="147">
        <f>S637*H637</f>
        <v>0.40500000000000003</v>
      </c>
      <c r="AR637" s="148" t="s">
        <v>148</v>
      </c>
      <c r="AT637" s="148" t="s">
        <v>130</v>
      </c>
      <c r="AU637" s="148" t="s">
        <v>86</v>
      </c>
      <c r="AY637" s="17" t="s">
        <v>127</v>
      </c>
      <c r="BE637" s="149">
        <f>IF(N637="základní",J637,0)</f>
        <v>0</v>
      </c>
      <c r="BF637" s="149">
        <f>IF(N637="snížená",J637,0)</f>
        <v>0</v>
      </c>
      <c r="BG637" s="149">
        <f>IF(N637="zákl. přenesená",J637,0)</f>
        <v>0</v>
      </c>
      <c r="BH637" s="149">
        <f>IF(N637="sníž. přenesená",J637,0)</f>
        <v>0</v>
      </c>
      <c r="BI637" s="149">
        <f>IF(N637="nulová",J637,0)</f>
        <v>0</v>
      </c>
      <c r="BJ637" s="17" t="s">
        <v>84</v>
      </c>
      <c r="BK637" s="149">
        <f>ROUND(I637*H637,2)</f>
        <v>0</v>
      </c>
      <c r="BL637" s="17" t="s">
        <v>148</v>
      </c>
      <c r="BM637" s="148" t="s">
        <v>1081</v>
      </c>
    </row>
    <row r="638" spans="2:65" s="12" customFormat="1" ht="11.25">
      <c r="B638" s="157"/>
      <c r="D638" s="150" t="s">
        <v>218</v>
      </c>
      <c r="E638" s="158" t="s">
        <v>1</v>
      </c>
      <c r="F638" s="159" t="s">
        <v>1082</v>
      </c>
      <c r="H638" s="160">
        <v>0.22500000000000001</v>
      </c>
      <c r="I638" s="161"/>
      <c r="L638" s="157"/>
      <c r="M638" s="162"/>
      <c r="T638" s="163"/>
      <c r="AT638" s="158" t="s">
        <v>218</v>
      </c>
      <c r="AU638" s="158" t="s">
        <v>86</v>
      </c>
      <c r="AV638" s="12" t="s">
        <v>86</v>
      </c>
      <c r="AW638" s="12" t="s">
        <v>32</v>
      </c>
      <c r="AX638" s="12" t="s">
        <v>76</v>
      </c>
      <c r="AY638" s="158" t="s">
        <v>127</v>
      </c>
    </row>
    <row r="639" spans="2:65" s="13" customFormat="1" ht="11.25">
      <c r="B639" s="164"/>
      <c r="D639" s="150" t="s">
        <v>218</v>
      </c>
      <c r="E639" s="165" t="s">
        <v>1</v>
      </c>
      <c r="F639" s="166" t="s">
        <v>226</v>
      </c>
      <c r="H639" s="167">
        <v>0.22500000000000001</v>
      </c>
      <c r="I639" s="168"/>
      <c r="L639" s="164"/>
      <c r="M639" s="169"/>
      <c r="T639" s="170"/>
      <c r="AT639" s="165" t="s">
        <v>218</v>
      </c>
      <c r="AU639" s="165" t="s">
        <v>86</v>
      </c>
      <c r="AV639" s="13" t="s">
        <v>148</v>
      </c>
      <c r="AW639" s="13" t="s">
        <v>32</v>
      </c>
      <c r="AX639" s="13" t="s">
        <v>84</v>
      </c>
      <c r="AY639" s="165" t="s">
        <v>127</v>
      </c>
    </row>
    <row r="640" spans="2:65" s="1" customFormat="1" ht="24.2" customHeight="1">
      <c r="B640" s="136"/>
      <c r="C640" s="137" t="s">
        <v>1083</v>
      </c>
      <c r="D640" s="137" t="s">
        <v>130</v>
      </c>
      <c r="E640" s="138" t="s">
        <v>1084</v>
      </c>
      <c r="F640" s="139" t="s">
        <v>1085</v>
      </c>
      <c r="G640" s="140" t="s">
        <v>216</v>
      </c>
      <c r="H640" s="141">
        <v>4.3310000000000004</v>
      </c>
      <c r="I640" s="142"/>
      <c r="J640" s="143">
        <f>ROUND(I640*H640,2)</f>
        <v>0</v>
      </c>
      <c r="K640" s="139" t="s">
        <v>134</v>
      </c>
      <c r="L640" s="32"/>
      <c r="M640" s="144" t="s">
        <v>1</v>
      </c>
      <c r="N640" s="145" t="s">
        <v>41</v>
      </c>
      <c r="P640" s="146">
        <f>O640*H640</f>
        <v>0</v>
      </c>
      <c r="Q640" s="146">
        <v>0</v>
      </c>
      <c r="R640" s="146">
        <f>Q640*H640</f>
        <v>0</v>
      </c>
      <c r="S640" s="146">
        <v>0.18</v>
      </c>
      <c r="T640" s="147">
        <f>S640*H640</f>
        <v>0.77958000000000005</v>
      </c>
      <c r="AR640" s="148" t="s">
        <v>148</v>
      </c>
      <c r="AT640" s="148" t="s">
        <v>130</v>
      </c>
      <c r="AU640" s="148" t="s">
        <v>86</v>
      </c>
      <c r="AY640" s="17" t="s">
        <v>127</v>
      </c>
      <c r="BE640" s="149">
        <f>IF(N640="základní",J640,0)</f>
        <v>0</v>
      </c>
      <c r="BF640" s="149">
        <f>IF(N640="snížená",J640,0)</f>
        <v>0</v>
      </c>
      <c r="BG640" s="149">
        <f>IF(N640="zákl. přenesená",J640,0)</f>
        <v>0</v>
      </c>
      <c r="BH640" s="149">
        <f>IF(N640="sníž. přenesená",J640,0)</f>
        <v>0</v>
      </c>
      <c r="BI640" s="149">
        <f>IF(N640="nulová",J640,0)</f>
        <v>0</v>
      </c>
      <c r="BJ640" s="17" t="s">
        <v>84</v>
      </c>
      <c r="BK640" s="149">
        <f>ROUND(I640*H640,2)</f>
        <v>0</v>
      </c>
      <c r="BL640" s="17" t="s">
        <v>148</v>
      </c>
      <c r="BM640" s="148" t="s">
        <v>1086</v>
      </c>
    </row>
    <row r="641" spans="2:65" s="12" customFormat="1" ht="11.25">
      <c r="B641" s="157"/>
      <c r="D641" s="150" t="s">
        <v>218</v>
      </c>
      <c r="E641" s="158" t="s">
        <v>1</v>
      </c>
      <c r="F641" s="159" t="s">
        <v>1087</v>
      </c>
      <c r="H641" s="160">
        <v>4.3310000000000004</v>
      </c>
      <c r="I641" s="161"/>
      <c r="L641" s="157"/>
      <c r="M641" s="162"/>
      <c r="T641" s="163"/>
      <c r="AT641" s="158" t="s">
        <v>218</v>
      </c>
      <c r="AU641" s="158" t="s">
        <v>86</v>
      </c>
      <c r="AV641" s="12" t="s">
        <v>86</v>
      </c>
      <c r="AW641" s="12" t="s">
        <v>32</v>
      </c>
      <c r="AX641" s="12" t="s">
        <v>76</v>
      </c>
      <c r="AY641" s="158" t="s">
        <v>127</v>
      </c>
    </row>
    <row r="642" spans="2:65" s="13" customFormat="1" ht="11.25">
      <c r="B642" s="164"/>
      <c r="D642" s="150" t="s">
        <v>218</v>
      </c>
      <c r="E642" s="165" t="s">
        <v>1</v>
      </c>
      <c r="F642" s="166" t="s">
        <v>226</v>
      </c>
      <c r="H642" s="167">
        <v>4.3310000000000004</v>
      </c>
      <c r="I642" s="168"/>
      <c r="L642" s="164"/>
      <c r="M642" s="169"/>
      <c r="T642" s="170"/>
      <c r="AT642" s="165" t="s">
        <v>218</v>
      </c>
      <c r="AU642" s="165" t="s">
        <v>86</v>
      </c>
      <c r="AV642" s="13" t="s">
        <v>148</v>
      </c>
      <c r="AW642" s="13" t="s">
        <v>32</v>
      </c>
      <c r="AX642" s="13" t="s">
        <v>84</v>
      </c>
      <c r="AY642" s="165" t="s">
        <v>127</v>
      </c>
    </row>
    <row r="643" spans="2:65" s="1" customFormat="1" ht="24.2" customHeight="1">
      <c r="B643" s="136"/>
      <c r="C643" s="137" t="s">
        <v>1088</v>
      </c>
      <c r="D643" s="137" t="s">
        <v>130</v>
      </c>
      <c r="E643" s="138" t="s">
        <v>1089</v>
      </c>
      <c r="F643" s="139" t="s">
        <v>1090</v>
      </c>
      <c r="G643" s="140" t="s">
        <v>222</v>
      </c>
      <c r="H643" s="141">
        <v>0.79200000000000004</v>
      </c>
      <c r="I643" s="142"/>
      <c r="J643" s="143">
        <f>ROUND(I643*H643,2)</f>
        <v>0</v>
      </c>
      <c r="K643" s="139" t="s">
        <v>134</v>
      </c>
      <c r="L643" s="32"/>
      <c r="M643" s="144" t="s">
        <v>1</v>
      </c>
      <c r="N643" s="145" t="s">
        <v>41</v>
      </c>
      <c r="P643" s="146">
        <f>O643*H643</f>
        <v>0</v>
      </c>
      <c r="Q643" s="146">
        <v>0</v>
      </c>
      <c r="R643" s="146">
        <f>Q643*H643</f>
        <v>0</v>
      </c>
      <c r="S643" s="146">
        <v>1.8</v>
      </c>
      <c r="T643" s="147">
        <f>S643*H643</f>
        <v>1.4256000000000002</v>
      </c>
      <c r="AR643" s="148" t="s">
        <v>148</v>
      </c>
      <c r="AT643" s="148" t="s">
        <v>130</v>
      </c>
      <c r="AU643" s="148" t="s">
        <v>86</v>
      </c>
      <c r="AY643" s="17" t="s">
        <v>127</v>
      </c>
      <c r="BE643" s="149">
        <f>IF(N643="základní",J643,0)</f>
        <v>0</v>
      </c>
      <c r="BF643" s="149">
        <f>IF(N643="snížená",J643,0)</f>
        <v>0</v>
      </c>
      <c r="BG643" s="149">
        <f>IF(N643="zákl. přenesená",J643,0)</f>
        <v>0</v>
      </c>
      <c r="BH643" s="149">
        <f>IF(N643="sníž. přenesená",J643,0)</f>
        <v>0</v>
      </c>
      <c r="BI643" s="149">
        <f>IF(N643="nulová",J643,0)</f>
        <v>0</v>
      </c>
      <c r="BJ643" s="17" t="s">
        <v>84</v>
      </c>
      <c r="BK643" s="149">
        <f>ROUND(I643*H643,2)</f>
        <v>0</v>
      </c>
      <c r="BL643" s="17" t="s">
        <v>148</v>
      </c>
      <c r="BM643" s="148" t="s">
        <v>1091</v>
      </c>
    </row>
    <row r="644" spans="2:65" s="12" customFormat="1" ht="11.25">
      <c r="B644" s="157"/>
      <c r="D644" s="150" t="s">
        <v>218</v>
      </c>
      <c r="E644" s="158" t="s">
        <v>1</v>
      </c>
      <c r="F644" s="159" t="s">
        <v>1092</v>
      </c>
      <c r="H644" s="160">
        <v>0.79200000000000004</v>
      </c>
      <c r="I644" s="161"/>
      <c r="L644" s="157"/>
      <c r="M644" s="162"/>
      <c r="T644" s="163"/>
      <c r="AT644" s="158" t="s">
        <v>218</v>
      </c>
      <c r="AU644" s="158" t="s">
        <v>86</v>
      </c>
      <c r="AV644" s="12" t="s">
        <v>86</v>
      </c>
      <c r="AW644" s="12" t="s">
        <v>32</v>
      </c>
      <c r="AX644" s="12" t="s">
        <v>76</v>
      </c>
      <c r="AY644" s="158" t="s">
        <v>127</v>
      </c>
    </row>
    <row r="645" spans="2:65" s="13" customFormat="1" ht="11.25">
      <c r="B645" s="164"/>
      <c r="D645" s="150" t="s">
        <v>218</v>
      </c>
      <c r="E645" s="165" t="s">
        <v>1</v>
      </c>
      <c r="F645" s="166" t="s">
        <v>226</v>
      </c>
      <c r="H645" s="167">
        <v>0.79200000000000004</v>
      </c>
      <c r="I645" s="168"/>
      <c r="L645" s="164"/>
      <c r="M645" s="169"/>
      <c r="T645" s="170"/>
      <c r="AT645" s="165" t="s">
        <v>218</v>
      </c>
      <c r="AU645" s="165" t="s">
        <v>86</v>
      </c>
      <c r="AV645" s="13" t="s">
        <v>148</v>
      </c>
      <c r="AW645" s="13" t="s">
        <v>32</v>
      </c>
      <c r="AX645" s="13" t="s">
        <v>84</v>
      </c>
      <c r="AY645" s="165" t="s">
        <v>127</v>
      </c>
    </row>
    <row r="646" spans="2:65" s="1" customFormat="1" ht="24.2" customHeight="1">
      <c r="B646" s="136"/>
      <c r="C646" s="137" t="s">
        <v>1093</v>
      </c>
      <c r="D646" s="137" t="s">
        <v>130</v>
      </c>
      <c r="E646" s="138" t="s">
        <v>1094</v>
      </c>
      <c r="F646" s="139" t="s">
        <v>1095</v>
      </c>
      <c r="G646" s="140" t="s">
        <v>222</v>
      </c>
      <c r="H646" s="141">
        <v>5.2939999999999996</v>
      </c>
      <c r="I646" s="142"/>
      <c r="J646" s="143">
        <f>ROUND(I646*H646,2)</f>
        <v>0</v>
      </c>
      <c r="K646" s="139" t="s">
        <v>134</v>
      </c>
      <c r="L646" s="32"/>
      <c r="M646" s="144" t="s">
        <v>1</v>
      </c>
      <c r="N646" s="145" t="s">
        <v>41</v>
      </c>
      <c r="P646" s="146">
        <f>O646*H646</f>
        <v>0</v>
      </c>
      <c r="Q646" s="146">
        <v>0</v>
      </c>
      <c r="R646" s="146">
        <f>Q646*H646</f>
        <v>0</v>
      </c>
      <c r="S646" s="146">
        <v>1.8</v>
      </c>
      <c r="T646" s="147">
        <f>S646*H646</f>
        <v>9.5291999999999994</v>
      </c>
      <c r="AR646" s="148" t="s">
        <v>148</v>
      </c>
      <c r="AT646" s="148" t="s">
        <v>130</v>
      </c>
      <c r="AU646" s="148" t="s">
        <v>86</v>
      </c>
      <c r="AY646" s="17" t="s">
        <v>127</v>
      </c>
      <c r="BE646" s="149">
        <f>IF(N646="základní",J646,0)</f>
        <v>0</v>
      </c>
      <c r="BF646" s="149">
        <f>IF(N646="snížená",J646,0)</f>
        <v>0</v>
      </c>
      <c r="BG646" s="149">
        <f>IF(N646="zákl. přenesená",J646,0)</f>
        <v>0</v>
      </c>
      <c r="BH646" s="149">
        <f>IF(N646="sníž. přenesená",J646,0)</f>
        <v>0</v>
      </c>
      <c r="BI646" s="149">
        <f>IF(N646="nulová",J646,0)</f>
        <v>0</v>
      </c>
      <c r="BJ646" s="17" t="s">
        <v>84</v>
      </c>
      <c r="BK646" s="149">
        <f>ROUND(I646*H646,2)</f>
        <v>0</v>
      </c>
      <c r="BL646" s="17" t="s">
        <v>148</v>
      </c>
      <c r="BM646" s="148" t="s">
        <v>1096</v>
      </c>
    </row>
    <row r="647" spans="2:65" s="12" customFormat="1" ht="11.25">
      <c r="B647" s="157"/>
      <c r="D647" s="150" t="s">
        <v>218</v>
      </c>
      <c r="E647" s="158" t="s">
        <v>1</v>
      </c>
      <c r="F647" s="159" t="s">
        <v>1097</v>
      </c>
      <c r="H647" s="160">
        <v>0.84399999999999997</v>
      </c>
      <c r="I647" s="161"/>
      <c r="L647" s="157"/>
      <c r="M647" s="162"/>
      <c r="T647" s="163"/>
      <c r="AT647" s="158" t="s">
        <v>218</v>
      </c>
      <c r="AU647" s="158" t="s">
        <v>86</v>
      </c>
      <c r="AV647" s="12" t="s">
        <v>86</v>
      </c>
      <c r="AW647" s="12" t="s">
        <v>32</v>
      </c>
      <c r="AX647" s="12" t="s">
        <v>76</v>
      </c>
      <c r="AY647" s="158" t="s">
        <v>127</v>
      </c>
    </row>
    <row r="648" spans="2:65" s="12" customFormat="1" ht="22.5">
      <c r="B648" s="157"/>
      <c r="D648" s="150" t="s">
        <v>218</v>
      </c>
      <c r="E648" s="158" t="s">
        <v>1</v>
      </c>
      <c r="F648" s="159" t="s">
        <v>1098</v>
      </c>
      <c r="H648" s="160">
        <v>3.7410000000000001</v>
      </c>
      <c r="I648" s="161"/>
      <c r="L648" s="157"/>
      <c r="M648" s="162"/>
      <c r="T648" s="163"/>
      <c r="AT648" s="158" t="s">
        <v>218</v>
      </c>
      <c r="AU648" s="158" t="s">
        <v>86</v>
      </c>
      <c r="AV648" s="12" t="s">
        <v>86</v>
      </c>
      <c r="AW648" s="12" t="s">
        <v>32</v>
      </c>
      <c r="AX648" s="12" t="s">
        <v>76</v>
      </c>
      <c r="AY648" s="158" t="s">
        <v>127</v>
      </c>
    </row>
    <row r="649" spans="2:65" s="12" customFormat="1" ht="11.25">
      <c r="B649" s="157"/>
      <c r="D649" s="150" t="s">
        <v>218</v>
      </c>
      <c r="E649" s="158" t="s">
        <v>1</v>
      </c>
      <c r="F649" s="159" t="s">
        <v>1099</v>
      </c>
      <c r="H649" s="160">
        <v>0.70899999999999996</v>
      </c>
      <c r="I649" s="161"/>
      <c r="L649" s="157"/>
      <c r="M649" s="162"/>
      <c r="T649" s="163"/>
      <c r="AT649" s="158" t="s">
        <v>218</v>
      </c>
      <c r="AU649" s="158" t="s">
        <v>86</v>
      </c>
      <c r="AV649" s="12" t="s">
        <v>86</v>
      </c>
      <c r="AW649" s="12" t="s">
        <v>32</v>
      </c>
      <c r="AX649" s="12" t="s">
        <v>76</v>
      </c>
      <c r="AY649" s="158" t="s">
        <v>127</v>
      </c>
    </row>
    <row r="650" spans="2:65" s="13" customFormat="1" ht="11.25">
      <c r="B650" s="164"/>
      <c r="D650" s="150" t="s">
        <v>218</v>
      </c>
      <c r="E650" s="165" t="s">
        <v>1</v>
      </c>
      <c r="F650" s="166" t="s">
        <v>226</v>
      </c>
      <c r="H650" s="167">
        <v>5.2939999999999996</v>
      </c>
      <c r="I650" s="168"/>
      <c r="L650" s="164"/>
      <c r="M650" s="169"/>
      <c r="T650" s="170"/>
      <c r="AT650" s="165" t="s">
        <v>218</v>
      </c>
      <c r="AU650" s="165" t="s">
        <v>86</v>
      </c>
      <c r="AV650" s="13" t="s">
        <v>148</v>
      </c>
      <c r="AW650" s="13" t="s">
        <v>32</v>
      </c>
      <c r="AX650" s="13" t="s">
        <v>84</v>
      </c>
      <c r="AY650" s="165" t="s">
        <v>127</v>
      </c>
    </row>
    <row r="651" spans="2:65" s="1" customFormat="1" ht="24.2" customHeight="1">
      <c r="B651" s="136"/>
      <c r="C651" s="137" t="s">
        <v>1100</v>
      </c>
      <c r="D651" s="137" t="s">
        <v>130</v>
      </c>
      <c r="E651" s="138" t="s">
        <v>1101</v>
      </c>
      <c r="F651" s="139" t="s">
        <v>1102</v>
      </c>
      <c r="G651" s="140" t="s">
        <v>314</v>
      </c>
      <c r="H651" s="141">
        <v>11.6</v>
      </c>
      <c r="I651" s="142"/>
      <c r="J651" s="143">
        <f>ROUND(I651*H651,2)</f>
        <v>0</v>
      </c>
      <c r="K651" s="139" t="s">
        <v>134</v>
      </c>
      <c r="L651" s="32"/>
      <c r="M651" s="144" t="s">
        <v>1</v>
      </c>
      <c r="N651" s="145" t="s">
        <v>41</v>
      </c>
      <c r="P651" s="146">
        <f>O651*H651</f>
        <v>0</v>
      </c>
      <c r="Q651" s="146">
        <v>0</v>
      </c>
      <c r="R651" s="146">
        <f>Q651*H651</f>
        <v>0</v>
      </c>
      <c r="S651" s="146">
        <v>8.9999999999999993E-3</v>
      </c>
      <c r="T651" s="147">
        <f>S651*H651</f>
        <v>0.10439999999999999</v>
      </c>
      <c r="AR651" s="148" t="s">
        <v>148</v>
      </c>
      <c r="AT651" s="148" t="s">
        <v>130</v>
      </c>
      <c r="AU651" s="148" t="s">
        <v>86</v>
      </c>
      <c r="AY651" s="17" t="s">
        <v>127</v>
      </c>
      <c r="BE651" s="149">
        <f>IF(N651="základní",J651,0)</f>
        <v>0</v>
      </c>
      <c r="BF651" s="149">
        <f>IF(N651="snížená",J651,0)</f>
        <v>0</v>
      </c>
      <c r="BG651" s="149">
        <f>IF(N651="zákl. přenesená",J651,0)</f>
        <v>0</v>
      </c>
      <c r="BH651" s="149">
        <f>IF(N651="sníž. přenesená",J651,0)</f>
        <v>0</v>
      </c>
      <c r="BI651" s="149">
        <f>IF(N651="nulová",J651,0)</f>
        <v>0</v>
      </c>
      <c r="BJ651" s="17" t="s">
        <v>84</v>
      </c>
      <c r="BK651" s="149">
        <f>ROUND(I651*H651,2)</f>
        <v>0</v>
      </c>
      <c r="BL651" s="17" t="s">
        <v>148</v>
      </c>
      <c r="BM651" s="148" t="s">
        <v>1103</v>
      </c>
    </row>
    <row r="652" spans="2:65" s="12" customFormat="1" ht="11.25">
      <c r="B652" s="157"/>
      <c r="D652" s="150" t="s">
        <v>218</v>
      </c>
      <c r="E652" s="158" t="s">
        <v>1</v>
      </c>
      <c r="F652" s="159" t="s">
        <v>1104</v>
      </c>
      <c r="H652" s="160">
        <v>11.6</v>
      </c>
      <c r="I652" s="161"/>
      <c r="L652" s="157"/>
      <c r="M652" s="162"/>
      <c r="T652" s="163"/>
      <c r="AT652" s="158" t="s">
        <v>218</v>
      </c>
      <c r="AU652" s="158" t="s">
        <v>86</v>
      </c>
      <c r="AV652" s="12" t="s">
        <v>86</v>
      </c>
      <c r="AW652" s="12" t="s">
        <v>32</v>
      </c>
      <c r="AX652" s="12" t="s">
        <v>84</v>
      </c>
      <c r="AY652" s="158" t="s">
        <v>127</v>
      </c>
    </row>
    <row r="653" spans="2:65" s="1" customFormat="1" ht="24.2" customHeight="1">
      <c r="B653" s="136"/>
      <c r="C653" s="137" t="s">
        <v>1105</v>
      </c>
      <c r="D653" s="137" t="s">
        <v>130</v>
      </c>
      <c r="E653" s="138" t="s">
        <v>1106</v>
      </c>
      <c r="F653" s="139" t="s">
        <v>1107</v>
      </c>
      <c r="G653" s="140" t="s">
        <v>314</v>
      </c>
      <c r="H653" s="141">
        <v>33.9</v>
      </c>
      <c r="I653" s="142"/>
      <c r="J653" s="143">
        <f>ROUND(I653*H653,2)</f>
        <v>0</v>
      </c>
      <c r="K653" s="139" t="s">
        <v>134</v>
      </c>
      <c r="L653" s="32"/>
      <c r="M653" s="144" t="s">
        <v>1</v>
      </c>
      <c r="N653" s="145" t="s">
        <v>41</v>
      </c>
      <c r="P653" s="146">
        <f>O653*H653</f>
        <v>0</v>
      </c>
      <c r="Q653" s="146">
        <v>0</v>
      </c>
      <c r="R653" s="146">
        <f>Q653*H653</f>
        <v>0</v>
      </c>
      <c r="S653" s="146">
        <v>6.5000000000000002E-2</v>
      </c>
      <c r="T653" s="147">
        <f>S653*H653</f>
        <v>2.2035</v>
      </c>
      <c r="AR653" s="148" t="s">
        <v>148</v>
      </c>
      <c r="AT653" s="148" t="s">
        <v>130</v>
      </c>
      <c r="AU653" s="148" t="s">
        <v>86</v>
      </c>
      <c r="AY653" s="17" t="s">
        <v>127</v>
      </c>
      <c r="BE653" s="149">
        <f>IF(N653="základní",J653,0)</f>
        <v>0</v>
      </c>
      <c r="BF653" s="149">
        <f>IF(N653="snížená",J653,0)</f>
        <v>0</v>
      </c>
      <c r="BG653" s="149">
        <f>IF(N653="zákl. přenesená",J653,0)</f>
        <v>0</v>
      </c>
      <c r="BH653" s="149">
        <f>IF(N653="sníž. přenesená",J653,0)</f>
        <v>0</v>
      </c>
      <c r="BI653" s="149">
        <f>IF(N653="nulová",J653,0)</f>
        <v>0</v>
      </c>
      <c r="BJ653" s="17" t="s">
        <v>84</v>
      </c>
      <c r="BK653" s="149">
        <f>ROUND(I653*H653,2)</f>
        <v>0</v>
      </c>
      <c r="BL653" s="17" t="s">
        <v>148</v>
      </c>
      <c r="BM653" s="148" t="s">
        <v>1108</v>
      </c>
    </row>
    <row r="654" spans="2:65" s="12" customFormat="1" ht="11.25">
      <c r="B654" s="157"/>
      <c r="D654" s="150" t="s">
        <v>218</v>
      </c>
      <c r="E654" s="158" t="s">
        <v>1</v>
      </c>
      <c r="F654" s="159" t="s">
        <v>1109</v>
      </c>
      <c r="H654" s="160">
        <v>11.4</v>
      </c>
      <c r="I654" s="161"/>
      <c r="L654" s="157"/>
      <c r="M654" s="162"/>
      <c r="T654" s="163"/>
      <c r="AT654" s="158" t="s">
        <v>218</v>
      </c>
      <c r="AU654" s="158" t="s">
        <v>86</v>
      </c>
      <c r="AV654" s="12" t="s">
        <v>86</v>
      </c>
      <c r="AW654" s="12" t="s">
        <v>32</v>
      </c>
      <c r="AX654" s="12" t="s">
        <v>76</v>
      </c>
      <c r="AY654" s="158" t="s">
        <v>127</v>
      </c>
    </row>
    <row r="655" spans="2:65" s="12" customFormat="1" ht="11.25">
      <c r="B655" s="157"/>
      <c r="D655" s="150" t="s">
        <v>218</v>
      </c>
      <c r="E655" s="158" t="s">
        <v>1</v>
      </c>
      <c r="F655" s="159" t="s">
        <v>1110</v>
      </c>
      <c r="H655" s="160">
        <v>6.6</v>
      </c>
      <c r="I655" s="161"/>
      <c r="L655" s="157"/>
      <c r="M655" s="162"/>
      <c r="T655" s="163"/>
      <c r="AT655" s="158" t="s">
        <v>218</v>
      </c>
      <c r="AU655" s="158" t="s">
        <v>86</v>
      </c>
      <c r="AV655" s="12" t="s">
        <v>86</v>
      </c>
      <c r="AW655" s="12" t="s">
        <v>32</v>
      </c>
      <c r="AX655" s="12" t="s">
        <v>76</v>
      </c>
      <c r="AY655" s="158" t="s">
        <v>127</v>
      </c>
    </row>
    <row r="656" spans="2:65" s="12" customFormat="1" ht="11.25">
      <c r="B656" s="157"/>
      <c r="D656" s="150" t="s">
        <v>218</v>
      </c>
      <c r="E656" s="158" t="s">
        <v>1</v>
      </c>
      <c r="F656" s="159" t="s">
        <v>1111</v>
      </c>
      <c r="H656" s="160">
        <v>8.4</v>
      </c>
      <c r="I656" s="161"/>
      <c r="L656" s="157"/>
      <c r="M656" s="162"/>
      <c r="T656" s="163"/>
      <c r="AT656" s="158" t="s">
        <v>218</v>
      </c>
      <c r="AU656" s="158" t="s">
        <v>86</v>
      </c>
      <c r="AV656" s="12" t="s">
        <v>86</v>
      </c>
      <c r="AW656" s="12" t="s">
        <v>32</v>
      </c>
      <c r="AX656" s="12" t="s">
        <v>76</v>
      </c>
      <c r="AY656" s="158" t="s">
        <v>127</v>
      </c>
    </row>
    <row r="657" spans="2:65" s="12" customFormat="1" ht="11.25">
      <c r="B657" s="157"/>
      <c r="D657" s="150" t="s">
        <v>218</v>
      </c>
      <c r="E657" s="158" t="s">
        <v>1</v>
      </c>
      <c r="F657" s="159" t="s">
        <v>1112</v>
      </c>
      <c r="H657" s="160">
        <v>3.9</v>
      </c>
      <c r="I657" s="161"/>
      <c r="L657" s="157"/>
      <c r="M657" s="162"/>
      <c r="T657" s="163"/>
      <c r="AT657" s="158" t="s">
        <v>218</v>
      </c>
      <c r="AU657" s="158" t="s">
        <v>86</v>
      </c>
      <c r="AV657" s="12" t="s">
        <v>86</v>
      </c>
      <c r="AW657" s="12" t="s">
        <v>32</v>
      </c>
      <c r="AX657" s="12" t="s">
        <v>76</v>
      </c>
      <c r="AY657" s="158" t="s">
        <v>127</v>
      </c>
    </row>
    <row r="658" spans="2:65" s="12" customFormat="1" ht="11.25">
      <c r="B658" s="157"/>
      <c r="D658" s="150" t="s">
        <v>218</v>
      </c>
      <c r="E658" s="158" t="s">
        <v>1</v>
      </c>
      <c r="F658" s="159" t="s">
        <v>1113</v>
      </c>
      <c r="H658" s="160">
        <v>3.6</v>
      </c>
      <c r="I658" s="161"/>
      <c r="L658" s="157"/>
      <c r="M658" s="162"/>
      <c r="T658" s="163"/>
      <c r="AT658" s="158" t="s">
        <v>218</v>
      </c>
      <c r="AU658" s="158" t="s">
        <v>86</v>
      </c>
      <c r="AV658" s="12" t="s">
        <v>86</v>
      </c>
      <c r="AW658" s="12" t="s">
        <v>32</v>
      </c>
      <c r="AX658" s="12" t="s">
        <v>76</v>
      </c>
      <c r="AY658" s="158" t="s">
        <v>127</v>
      </c>
    </row>
    <row r="659" spans="2:65" s="13" customFormat="1" ht="11.25">
      <c r="B659" s="164"/>
      <c r="D659" s="150" t="s">
        <v>218</v>
      </c>
      <c r="E659" s="165" t="s">
        <v>1</v>
      </c>
      <c r="F659" s="166" t="s">
        <v>226</v>
      </c>
      <c r="H659" s="167">
        <v>33.9</v>
      </c>
      <c r="I659" s="168"/>
      <c r="L659" s="164"/>
      <c r="M659" s="169"/>
      <c r="T659" s="170"/>
      <c r="AT659" s="165" t="s">
        <v>218</v>
      </c>
      <c r="AU659" s="165" t="s">
        <v>86</v>
      </c>
      <c r="AV659" s="13" t="s">
        <v>148</v>
      </c>
      <c r="AW659" s="13" t="s">
        <v>32</v>
      </c>
      <c r="AX659" s="13" t="s">
        <v>84</v>
      </c>
      <c r="AY659" s="165" t="s">
        <v>127</v>
      </c>
    </row>
    <row r="660" spans="2:65" s="1" customFormat="1" ht="24.2" customHeight="1">
      <c r="B660" s="136"/>
      <c r="C660" s="137" t="s">
        <v>1114</v>
      </c>
      <c r="D660" s="137" t="s">
        <v>130</v>
      </c>
      <c r="E660" s="138" t="s">
        <v>1115</v>
      </c>
      <c r="F660" s="139" t="s">
        <v>1116</v>
      </c>
      <c r="G660" s="140" t="s">
        <v>314</v>
      </c>
      <c r="H660" s="141">
        <v>1.6</v>
      </c>
      <c r="I660" s="142"/>
      <c r="J660" s="143">
        <f>ROUND(I660*H660,2)</f>
        <v>0</v>
      </c>
      <c r="K660" s="139" t="s">
        <v>134</v>
      </c>
      <c r="L660" s="32"/>
      <c r="M660" s="144" t="s">
        <v>1</v>
      </c>
      <c r="N660" s="145" t="s">
        <v>41</v>
      </c>
      <c r="P660" s="146">
        <f>O660*H660</f>
        <v>0</v>
      </c>
      <c r="Q660" s="146">
        <v>2.81E-3</v>
      </c>
      <c r="R660" s="146">
        <f>Q660*H660</f>
        <v>4.496E-3</v>
      </c>
      <c r="S660" s="146">
        <v>6.9000000000000006E-2</v>
      </c>
      <c r="T660" s="147">
        <f>S660*H660</f>
        <v>0.11040000000000001</v>
      </c>
      <c r="AR660" s="148" t="s">
        <v>148</v>
      </c>
      <c r="AT660" s="148" t="s">
        <v>130</v>
      </c>
      <c r="AU660" s="148" t="s">
        <v>86</v>
      </c>
      <c r="AY660" s="17" t="s">
        <v>127</v>
      </c>
      <c r="BE660" s="149">
        <f>IF(N660="základní",J660,0)</f>
        <v>0</v>
      </c>
      <c r="BF660" s="149">
        <f>IF(N660="snížená",J660,0)</f>
        <v>0</v>
      </c>
      <c r="BG660" s="149">
        <f>IF(N660="zákl. přenesená",J660,0)</f>
        <v>0</v>
      </c>
      <c r="BH660" s="149">
        <f>IF(N660="sníž. přenesená",J660,0)</f>
        <v>0</v>
      </c>
      <c r="BI660" s="149">
        <f>IF(N660="nulová",J660,0)</f>
        <v>0</v>
      </c>
      <c r="BJ660" s="17" t="s">
        <v>84</v>
      </c>
      <c r="BK660" s="149">
        <f>ROUND(I660*H660,2)</f>
        <v>0</v>
      </c>
      <c r="BL660" s="17" t="s">
        <v>148</v>
      </c>
      <c r="BM660" s="148" t="s">
        <v>1117</v>
      </c>
    </row>
    <row r="661" spans="2:65" s="12" customFormat="1" ht="11.25">
      <c r="B661" s="157"/>
      <c r="D661" s="150" t="s">
        <v>218</v>
      </c>
      <c r="E661" s="158" t="s">
        <v>1</v>
      </c>
      <c r="F661" s="159" t="s">
        <v>1118</v>
      </c>
      <c r="H661" s="160">
        <v>1.6</v>
      </c>
      <c r="I661" s="161"/>
      <c r="L661" s="157"/>
      <c r="M661" s="162"/>
      <c r="T661" s="163"/>
      <c r="AT661" s="158" t="s">
        <v>218</v>
      </c>
      <c r="AU661" s="158" t="s">
        <v>86</v>
      </c>
      <c r="AV661" s="12" t="s">
        <v>86</v>
      </c>
      <c r="AW661" s="12" t="s">
        <v>32</v>
      </c>
      <c r="AX661" s="12" t="s">
        <v>84</v>
      </c>
      <c r="AY661" s="158" t="s">
        <v>127</v>
      </c>
    </row>
    <row r="662" spans="2:65" s="1" customFormat="1" ht="37.9" customHeight="1">
      <c r="B662" s="136"/>
      <c r="C662" s="137" t="s">
        <v>1119</v>
      </c>
      <c r="D662" s="137" t="s">
        <v>130</v>
      </c>
      <c r="E662" s="138" t="s">
        <v>1120</v>
      </c>
      <c r="F662" s="139" t="s">
        <v>1121</v>
      </c>
      <c r="G662" s="140" t="s">
        <v>216</v>
      </c>
      <c r="H662" s="141">
        <v>84.2</v>
      </c>
      <c r="I662" s="142"/>
      <c r="J662" s="143">
        <f>ROUND(I662*H662,2)</f>
        <v>0</v>
      </c>
      <c r="K662" s="139" t="s">
        <v>134</v>
      </c>
      <c r="L662" s="32"/>
      <c r="M662" s="144" t="s">
        <v>1</v>
      </c>
      <c r="N662" s="145" t="s">
        <v>41</v>
      </c>
      <c r="P662" s="146">
        <f>O662*H662</f>
        <v>0</v>
      </c>
      <c r="Q662" s="146">
        <v>0</v>
      </c>
      <c r="R662" s="146">
        <f>Q662*H662</f>
        <v>0</v>
      </c>
      <c r="S662" s="146">
        <v>0.05</v>
      </c>
      <c r="T662" s="147">
        <f>S662*H662</f>
        <v>4.21</v>
      </c>
      <c r="AR662" s="148" t="s">
        <v>148</v>
      </c>
      <c r="AT662" s="148" t="s">
        <v>130</v>
      </c>
      <c r="AU662" s="148" t="s">
        <v>86</v>
      </c>
      <c r="AY662" s="17" t="s">
        <v>127</v>
      </c>
      <c r="BE662" s="149">
        <f>IF(N662="základní",J662,0)</f>
        <v>0</v>
      </c>
      <c r="BF662" s="149">
        <f>IF(N662="snížená",J662,0)</f>
        <v>0</v>
      </c>
      <c r="BG662" s="149">
        <f>IF(N662="zákl. přenesená",J662,0)</f>
        <v>0</v>
      </c>
      <c r="BH662" s="149">
        <f>IF(N662="sníž. přenesená",J662,0)</f>
        <v>0</v>
      </c>
      <c r="BI662" s="149">
        <f>IF(N662="nulová",J662,0)</f>
        <v>0</v>
      </c>
      <c r="BJ662" s="17" t="s">
        <v>84</v>
      </c>
      <c r="BK662" s="149">
        <f>ROUND(I662*H662,2)</f>
        <v>0</v>
      </c>
      <c r="BL662" s="17" t="s">
        <v>148</v>
      </c>
      <c r="BM662" s="148" t="s">
        <v>1122</v>
      </c>
    </row>
    <row r="663" spans="2:65" s="12" customFormat="1" ht="11.25">
      <c r="B663" s="157"/>
      <c r="D663" s="150" t="s">
        <v>218</v>
      </c>
      <c r="E663" s="158" t="s">
        <v>1</v>
      </c>
      <c r="F663" s="159" t="s">
        <v>1123</v>
      </c>
      <c r="H663" s="160">
        <v>21</v>
      </c>
      <c r="I663" s="161"/>
      <c r="L663" s="157"/>
      <c r="M663" s="162"/>
      <c r="T663" s="163"/>
      <c r="AT663" s="158" t="s">
        <v>218</v>
      </c>
      <c r="AU663" s="158" t="s">
        <v>86</v>
      </c>
      <c r="AV663" s="12" t="s">
        <v>86</v>
      </c>
      <c r="AW663" s="12" t="s">
        <v>32</v>
      </c>
      <c r="AX663" s="12" t="s">
        <v>76</v>
      </c>
      <c r="AY663" s="158" t="s">
        <v>127</v>
      </c>
    </row>
    <row r="664" spans="2:65" s="12" customFormat="1" ht="11.25">
      <c r="B664" s="157"/>
      <c r="D664" s="150" t="s">
        <v>218</v>
      </c>
      <c r="E664" s="158" t="s">
        <v>1</v>
      </c>
      <c r="F664" s="159" t="s">
        <v>1124</v>
      </c>
      <c r="H664" s="160">
        <v>26.4</v>
      </c>
      <c r="I664" s="161"/>
      <c r="L664" s="157"/>
      <c r="M664" s="162"/>
      <c r="T664" s="163"/>
      <c r="AT664" s="158" t="s">
        <v>218</v>
      </c>
      <c r="AU664" s="158" t="s">
        <v>86</v>
      </c>
      <c r="AV664" s="12" t="s">
        <v>86</v>
      </c>
      <c r="AW664" s="12" t="s">
        <v>32</v>
      </c>
      <c r="AX664" s="12" t="s">
        <v>76</v>
      </c>
      <c r="AY664" s="158" t="s">
        <v>127</v>
      </c>
    </row>
    <row r="665" spans="2:65" s="12" customFormat="1" ht="11.25">
      <c r="B665" s="157"/>
      <c r="D665" s="150" t="s">
        <v>218</v>
      </c>
      <c r="E665" s="158" t="s">
        <v>1</v>
      </c>
      <c r="F665" s="159" t="s">
        <v>1125</v>
      </c>
      <c r="H665" s="160">
        <v>36.799999999999997</v>
      </c>
      <c r="I665" s="161"/>
      <c r="L665" s="157"/>
      <c r="M665" s="162"/>
      <c r="T665" s="163"/>
      <c r="AT665" s="158" t="s">
        <v>218</v>
      </c>
      <c r="AU665" s="158" t="s">
        <v>86</v>
      </c>
      <c r="AV665" s="12" t="s">
        <v>86</v>
      </c>
      <c r="AW665" s="12" t="s">
        <v>32</v>
      </c>
      <c r="AX665" s="12" t="s">
        <v>76</v>
      </c>
      <c r="AY665" s="158" t="s">
        <v>127</v>
      </c>
    </row>
    <row r="666" spans="2:65" s="13" customFormat="1" ht="11.25">
      <c r="B666" s="164"/>
      <c r="D666" s="150" t="s">
        <v>218</v>
      </c>
      <c r="E666" s="165" t="s">
        <v>1</v>
      </c>
      <c r="F666" s="166" t="s">
        <v>226</v>
      </c>
      <c r="H666" s="167">
        <v>84.199999999999989</v>
      </c>
      <c r="I666" s="168"/>
      <c r="L666" s="164"/>
      <c r="M666" s="169"/>
      <c r="T666" s="170"/>
      <c r="AT666" s="165" t="s">
        <v>218</v>
      </c>
      <c r="AU666" s="165" t="s">
        <v>86</v>
      </c>
      <c r="AV666" s="13" t="s">
        <v>148</v>
      </c>
      <c r="AW666" s="13" t="s">
        <v>32</v>
      </c>
      <c r="AX666" s="13" t="s">
        <v>84</v>
      </c>
      <c r="AY666" s="165" t="s">
        <v>127</v>
      </c>
    </row>
    <row r="667" spans="2:65" s="1" customFormat="1" ht="37.9" customHeight="1">
      <c r="B667" s="136"/>
      <c r="C667" s="137" t="s">
        <v>1126</v>
      </c>
      <c r="D667" s="137" t="s">
        <v>130</v>
      </c>
      <c r="E667" s="138" t="s">
        <v>1127</v>
      </c>
      <c r="F667" s="139" t="s">
        <v>1128</v>
      </c>
      <c r="G667" s="140" t="s">
        <v>216</v>
      </c>
      <c r="H667" s="141">
        <v>170</v>
      </c>
      <c r="I667" s="142"/>
      <c r="J667" s="143">
        <f>ROUND(I667*H667,2)</f>
        <v>0</v>
      </c>
      <c r="K667" s="139" t="s">
        <v>134</v>
      </c>
      <c r="L667" s="32"/>
      <c r="M667" s="144" t="s">
        <v>1</v>
      </c>
      <c r="N667" s="145" t="s">
        <v>41</v>
      </c>
      <c r="P667" s="146">
        <f>O667*H667</f>
        <v>0</v>
      </c>
      <c r="Q667" s="146">
        <v>0</v>
      </c>
      <c r="R667" s="146">
        <f>Q667*H667</f>
        <v>0</v>
      </c>
      <c r="S667" s="146">
        <v>4.5999999999999999E-2</v>
      </c>
      <c r="T667" s="147">
        <f>S667*H667</f>
        <v>7.82</v>
      </c>
      <c r="AR667" s="148" t="s">
        <v>148</v>
      </c>
      <c r="AT667" s="148" t="s">
        <v>130</v>
      </c>
      <c r="AU667" s="148" t="s">
        <v>86</v>
      </c>
      <c r="AY667" s="17" t="s">
        <v>127</v>
      </c>
      <c r="BE667" s="149">
        <f>IF(N667="základní",J667,0)</f>
        <v>0</v>
      </c>
      <c r="BF667" s="149">
        <f>IF(N667="snížená",J667,0)</f>
        <v>0</v>
      </c>
      <c r="BG667" s="149">
        <f>IF(N667="zákl. přenesená",J667,0)</f>
        <v>0</v>
      </c>
      <c r="BH667" s="149">
        <f>IF(N667="sníž. přenesená",J667,0)</f>
        <v>0</v>
      </c>
      <c r="BI667" s="149">
        <f>IF(N667="nulová",J667,0)</f>
        <v>0</v>
      </c>
      <c r="BJ667" s="17" t="s">
        <v>84</v>
      </c>
      <c r="BK667" s="149">
        <f>ROUND(I667*H667,2)</f>
        <v>0</v>
      </c>
      <c r="BL667" s="17" t="s">
        <v>148</v>
      </c>
      <c r="BM667" s="148" t="s">
        <v>1129</v>
      </c>
    </row>
    <row r="668" spans="2:65" s="12" customFormat="1" ht="11.25">
      <c r="B668" s="157"/>
      <c r="D668" s="150" t="s">
        <v>218</v>
      </c>
      <c r="E668" s="158" t="s">
        <v>1</v>
      </c>
      <c r="F668" s="159" t="s">
        <v>1130</v>
      </c>
      <c r="H668" s="160">
        <v>62.26</v>
      </c>
      <c r="I668" s="161"/>
      <c r="L668" s="157"/>
      <c r="M668" s="162"/>
      <c r="T668" s="163"/>
      <c r="AT668" s="158" t="s">
        <v>218</v>
      </c>
      <c r="AU668" s="158" t="s">
        <v>86</v>
      </c>
      <c r="AV668" s="12" t="s">
        <v>86</v>
      </c>
      <c r="AW668" s="12" t="s">
        <v>32</v>
      </c>
      <c r="AX668" s="12" t="s">
        <v>76</v>
      </c>
      <c r="AY668" s="158" t="s">
        <v>127</v>
      </c>
    </row>
    <row r="669" spans="2:65" s="12" customFormat="1" ht="11.25">
      <c r="B669" s="157"/>
      <c r="D669" s="150" t="s">
        <v>218</v>
      </c>
      <c r="E669" s="158" t="s">
        <v>1</v>
      </c>
      <c r="F669" s="159" t="s">
        <v>1131</v>
      </c>
      <c r="H669" s="160">
        <v>-1.53</v>
      </c>
      <c r="I669" s="161"/>
      <c r="L669" s="157"/>
      <c r="M669" s="162"/>
      <c r="T669" s="163"/>
      <c r="AT669" s="158" t="s">
        <v>218</v>
      </c>
      <c r="AU669" s="158" t="s">
        <v>86</v>
      </c>
      <c r="AV669" s="12" t="s">
        <v>86</v>
      </c>
      <c r="AW669" s="12" t="s">
        <v>32</v>
      </c>
      <c r="AX669" s="12" t="s">
        <v>76</v>
      </c>
      <c r="AY669" s="158" t="s">
        <v>127</v>
      </c>
    </row>
    <row r="670" spans="2:65" s="12" customFormat="1" ht="11.25">
      <c r="B670" s="157"/>
      <c r="D670" s="150" t="s">
        <v>218</v>
      </c>
      <c r="E670" s="158" t="s">
        <v>1</v>
      </c>
      <c r="F670" s="159" t="s">
        <v>1132</v>
      </c>
      <c r="H670" s="160">
        <v>116.91500000000001</v>
      </c>
      <c r="I670" s="161"/>
      <c r="L670" s="157"/>
      <c r="M670" s="162"/>
      <c r="T670" s="163"/>
      <c r="AT670" s="158" t="s">
        <v>218</v>
      </c>
      <c r="AU670" s="158" t="s">
        <v>86</v>
      </c>
      <c r="AV670" s="12" t="s">
        <v>86</v>
      </c>
      <c r="AW670" s="12" t="s">
        <v>32</v>
      </c>
      <c r="AX670" s="12" t="s">
        <v>76</v>
      </c>
      <c r="AY670" s="158" t="s">
        <v>127</v>
      </c>
    </row>
    <row r="671" spans="2:65" s="12" customFormat="1" ht="11.25">
      <c r="B671" s="157"/>
      <c r="D671" s="150" t="s">
        <v>218</v>
      </c>
      <c r="E671" s="158" t="s">
        <v>1</v>
      </c>
      <c r="F671" s="159" t="s">
        <v>1133</v>
      </c>
      <c r="H671" s="160">
        <v>-4.9000000000000004</v>
      </c>
      <c r="I671" s="161"/>
      <c r="L671" s="157"/>
      <c r="M671" s="162"/>
      <c r="T671" s="163"/>
      <c r="AT671" s="158" t="s">
        <v>218</v>
      </c>
      <c r="AU671" s="158" t="s">
        <v>86</v>
      </c>
      <c r="AV671" s="12" t="s">
        <v>86</v>
      </c>
      <c r="AW671" s="12" t="s">
        <v>32</v>
      </c>
      <c r="AX671" s="12" t="s">
        <v>76</v>
      </c>
      <c r="AY671" s="158" t="s">
        <v>127</v>
      </c>
    </row>
    <row r="672" spans="2:65" s="12" customFormat="1" ht="11.25">
      <c r="B672" s="157"/>
      <c r="D672" s="150" t="s">
        <v>218</v>
      </c>
      <c r="E672" s="158" t="s">
        <v>1</v>
      </c>
      <c r="F672" s="159" t="s">
        <v>1134</v>
      </c>
      <c r="H672" s="160">
        <v>-0.34</v>
      </c>
      <c r="I672" s="161"/>
      <c r="L672" s="157"/>
      <c r="M672" s="162"/>
      <c r="T672" s="163"/>
      <c r="AT672" s="158" t="s">
        <v>218</v>
      </c>
      <c r="AU672" s="158" t="s">
        <v>86</v>
      </c>
      <c r="AV672" s="12" t="s">
        <v>86</v>
      </c>
      <c r="AW672" s="12" t="s">
        <v>32</v>
      </c>
      <c r="AX672" s="12" t="s">
        <v>76</v>
      </c>
      <c r="AY672" s="158" t="s">
        <v>127</v>
      </c>
    </row>
    <row r="673" spans="2:65" s="12" customFormat="1" ht="11.25">
      <c r="B673" s="157"/>
      <c r="D673" s="150" t="s">
        <v>218</v>
      </c>
      <c r="E673" s="158" t="s">
        <v>1</v>
      </c>
      <c r="F673" s="159" t="s">
        <v>1135</v>
      </c>
      <c r="H673" s="160">
        <v>-3.98</v>
      </c>
      <c r="I673" s="161"/>
      <c r="L673" s="157"/>
      <c r="M673" s="162"/>
      <c r="T673" s="163"/>
      <c r="AT673" s="158" t="s">
        <v>218</v>
      </c>
      <c r="AU673" s="158" t="s">
        <v>86</v>
      </c>
      <c r="AV673" s="12" t="s">
        <v>86</v>
      </c>
      <c r="AW673" s="12" t="s">
        <v>32</v>
      </c>
      <c r="AX673" s="12" t="s">
        <v>76</v>
      </c>
      <c r="AY673" s="158" t="s">
        <v>127</v>
      </c>
    </row>
    <row r="674" spans="2:65" s="12" customFormat="1" ht="11.25">
      <c r="B674" s="157"/>
      <c r="D674" s="150" t="s">
        <v>218</v>
      </c>
      <c r="E674" s="158" t="s">
        <v>1</v>
      </c>
      <c r="F674" s="159" t="s">
        <v>1136</v>
      </c>
      <c r="H674" s="160">
        <v>1.575</v>
      </c>
      <c r="I674" s="161"/>
      <c r="L674" s="157"/>
      <c r="M674" s="162"/>
      <c r="T674" s="163"/>
      <c r="AT674" s="158" t="s">
        <v>218</v>
      </c>
      <c r="AU674" s="158" t="s">
        <v>86</v>
      </c>
      <c r="AV674" s="12" t="s">
        <v>86</v>
      </c>
      <c r="AW674" s="12" t="s">
        <v>32</v>
      </c>
      <c r="AX674" s="12" t="s">
        <v>76</v>
      </c>
      <c r="AY674" s="158" t="s">
        <v>127</v>
      </c>
    </row>
    <row r="675" spans="2:65" s="13" customFormat="1" ht="11.25">
      <c r="B675" s="164"/>
      <c r="D675" s="150" t="s">
        <v>218</v>
      </c>
      <c r="E675" s="165" t="s">
        <v>1</v>
      </c>
      <c r="F675" s="166" t="s">
        <v>226</v>
      </c>
      <c r="H675" s="167">
        <v>170</v>
      </c>
      <c r="I675" s="168"/>
      <c r="L675" s="164"/>
      <c r="M675" s="169"/>
      <c r="T675" s="170"/>
      <c r="AT675" s="165" t="s">
        <v>218</v>
      </c>
      <c r="AU675" s="165" t="s">
        <v>86</v>
      </c>
      <c r="AV675" s="13" t="s">
        <v>148</v>
      </c>
      <c r="AW675" s="13" t="s">
        <v>32</v>
      </c>
      <c r="AX675" s="13" t="s">
        <v>84</v>
      </c>
      <c r="AY675" s="165" t="s">
        <v>127</v>
      </c>
    </row>
    <row r="676" spans="2:65" s="1" customFormat="1" ht="37.9" customHeight="1">
      <c r="B676" s="136"/>
      <c r="C676" s="137" t="s">
        <v>1137</v>
      </c>
      <c r="D676" s="137" t="s">
        <v>130</v>
      </c>
      <c r="E676" s="138" t="s">
        <v>1138</v>
      </c>
      <c r="F676" s="139" t="s">
        <v>1139</v>
      </c>
      <c r="G676" s="140" t="s">
        <v>216</v>
      </c>
      <c r="H676" s="141">
        <v>47</v>
      </c>
      <c r="I676" s="142"/>
      <c r="J676" s="143">
        <f>ROUND(I676*H676,2)</f>
        <v>0</v>
      </c>
      <c r="K676" s="139" t="s">
        <v>134</v>
      </c>
      <c r="L676" s="32"/>
      <c r="M676" s="144" t="s">
        <v>1</v>
      </c>
      <c r="N676" s="145" t="s">
        <v>41</v>
      </c>
      <c r="P676" s="146">
        <f>O676*H676</f>
        <v>0</v>
      </c>
      <c r="Q676" s="146">
        <v>0</v>
      </c>
      <c r="R676" s="146">
        <f>Q676*H676</f>
        <v>0</v>
      </c>
      <c r="S676" s="146">
        <v>5.8999999999999997E-2</v>
      </c>
      <c r="T676" s="147">
        <f>S676*H676</f>
        <v>2.7729999999999997</v>
      </c>
      <c r="AR676" s="148" t="s">
        <v>148</v>
      </c>
      <c r="AT676" s="148" t="s">
        <v>130</v>
      </c>
      <c r="AU676" s="148" t="s">
        <v>86</v>
      </c>
      <c r="AY676" s="17" t="s">
        <v>127</v>
      </c>
      <c r="BE676" s="149">
        <f>IF(N676="základní",J676,0)</f>
        <v>0</v>
      </c>
      <c r="BF676" s="149">
        <f>IF(N676="snížená",J676,0)</f>
        <v>0</v>
      </c>
      <c r="BG676" s="149">
        <f>IF(N676="zákl. přenesená",J676,0)</f>
        <v>0</v>
      </c>
      <c r="BH676" s="149">
        <f>IF(N676="sníž. přenesená",J676,0)</f>
        <v>0</v>
      </c>
      <c r="BI676" s="149">
        <f>IF(N676="nulová",J676,0)</f>
        <v>0</v>
      </c>
      <c r="BJ676" s="17" t="s">
        <v>84</v>
      </c>
      <c r="BK676" s="149">
        <f>ROUND(I676*H676,2)</f>
        <v>0</v>
      </c>
      <c r="BL676" s="17" t="s">
        <v>148</v>
      </c>
      <c r="BM676" s="148" t="s">
        <v>1140</v>
      </c>
    </row>
    <row r="677" spans="2:65" s="12" customFormat="1" ht="11.25">
      <c r="B677" s="157"/>
      <c r="D677" s="150" t="s">
        <v>218</v>
      </c>
      <c r="E677" s="158" t="s">
        <v>1</v>
      </c>
      <c r="F677" s="159" t="s">
        <v>1141</v>
      </c>
      <c r="H677" s="160">
        <v>30</v>
      </c>
      <c r="I677" s="161"/>
      <c r="L677" s="157"/>
      <c r="M677" s="162"/>
      <c r="T677" s="163"/>
      <c r="AT677" s="158" t="s">
        <v>218</v>
      </c>
      <c r="AU677" s="158" t="s">
        <v>86</v>
      </c>
      <c r="AV677" s="12" t="s">
        <v>86</v>
      </c>
      <c r="AW677" s="12" t="s">
        <v>32</v>
      </c>
      <c r="AX677" s="12" t="s">
        <v>76</v>
      </c>
      <c r="AY677" s="158" t="s">
        <v>127</v>
      </c>
    </row>
    <row r="678" spans="2:65" s="12" customFormat="1" ht="11.25">
      <c r="B678" s="157"/>
      <c r="D678" s="150" t="s">
        <v>218</v>
      </c>
      <c r="E678" s="158" t="s">
        <v>1</v>
      </c>
      <c r="F678" s="159" t="s">
        <v>748</v>
      </c>
      <c r="H678" s="160">
        <v>15</v>
      </c>
      <c r="I678" s="161"/>
      <c r="L678" s="157"/>
      <c r="M678" s="162"/>
      <c r="T678" s="163"/>
      <c r="AT678" s="158" t="s">
        <v>218</v>
      </c>
      <c r="AU678" s="158" t="s">
        <v>86</v>
      </c>
      <c r="AV678" s="12" t="s">
        <v>86</v>
      </c>
      <c r="AW678" s="12" t="s">
        <v>32</v>
      </c>
      <c r="AX678" s="12" t="s">
        <v>76</v>
      </c>
      <c r="AY678" s="158" t="s">
        <v>127</v>
      </c>
    </row>
    <row r="679" spans="2:65" s="12" customFormat="1" ht="11.25">
      <c r="B679" s="157"/>
      <c r="D679" s="150" t="s">
        <v>218</v>
      </c>
      <c r="E679" s="158" t="s">
        <v>1</v>
      </c>
      <c r="F679" s="159" t="s">
        <v>749</v>
      </c>
      <c r="H679" s="160">
        <v>2</v>
      </c>
      <c r="I679" s="161"/>
      <c r="L679" s="157"/>
      <c r="M679" s="162"/>
      <c r="T679" s="163"/>
      <c r="AT679" s="158" t="s">
        <v>218</v>
      </c>
      <c r="AU679" s="158" t="s">
        <v>86</v>
      </c>
      <c r="AV679" s="12" t="s">
        <v>86</v>
      </c>
      <c r="AW679" s="12" t="s">
        <v>32</v>
      </c>
      <c r="AX679" s="12" t="s">
        <v>76</v>
      </c>
      <c r="AY679" s="158" t="s">
        <v>127</v>
      </c>
    </row>
    <row r="680" spans="2:65" s="13" customFormat="1" ht="11.25">
      <c r="B680" s="164"/>
      <c r="D680" s="150" t="s">
        <v>218</v>
      </c>
      <c r="E680" s="165" t="s">
        <v>1</v>
      </c>
      <c r="F680" s="166" t="s">
        <v>226</v>
      </c>
      <c r="H680" s="167">
        <v>47</v>
      </c>
      <c r="I680" s="168"/>
      <c r="L680" s="164"/>
      <c r="M680" s="169"/>
      <c r="T680" s="170"/>
      <c r="AT680" s="165" t="s">
        <v>218</v>
      </c>
      <c r="AU680" s="165" t="s">
        <v>86</v>
      </c>
      <c r="AV680" s="13" t="s">
        <v>148</v>
      </c>
      <c r="AW680" s="13" t="s">
        <v>32</v>
      </c>
      <c r="AX680" s="13" t="s">
        <v>84</v>
      </c>
      <c r="AY680" s="165" t="s">
        <v>127</v>
      </c>
    </row>
    <row r="681" spans="2:65" s="1" customFormat="1" ht="37.9" customHeight="1">
      <c r="B681" s="136"/>
      <c r="C681" s="137" t="s">
        <v>1142</v>
      </c>
      <c r="D681" s="137" t="s">
        <v>130</v>
      </c>
      <c r="E681" s="138" t="s">
        <v>1143</v>
      </c>
      <c r="F681" s="139" t="s">
        <v>1144</v>
      </c>
      <c r="G681" s="140" t="s">
        <v>216</v>
      </c>
      <c r="H681" s="141">
        <v>32</v>
      </c>
      <c r="I681" s="142"/>
      <c r="J681" s="143">
        <f>ROUND(I681*H681,2)</f>
        <v>0</v>
      </c>
      <c r="K681" s="139" t="s">
        <v>134</v>
      </c>
      <c r="L681" s="32"/>
      <c r="M681" s="144" t="s">
        <v>1</v>
      </c>
      <c r="N681" s="145" t="s">
        <v>41</v>
      </c>
      <c r="P681" s="146">
        <f>O681*H681</f>
        <v>0</v>
      </c>
      <c r="Q681" s="146">
        <v>0</v>
      </c>
      <c r="R681" s="146">
        <f>Q681*H681</f>
        <v>0</v>
      </c>
      <c r="S681" s="146">
        <v>7.0000000000000001E-3</v>
      </c>
      <c r="T681" s="147">
        <f>S681*H681</f>
        <v>0.224</v>
      </c>
      <c r="AR681" s="148" t="s">
        <v>148</v>
      </c>
      <c r="AT681" s="148" t="s">
        <v>130</v>
      </c>
      <c r="AU681" s="148" t="s">
        <v>86</v>
      </c>
      <c r="AY681" s="17" t="s">
        <v>127</v>
      </c>
      <c r="BE681" s="149">
        <f>IF(N681="základní",J681,0)</f>
        <v>0</v>
      </c>
      <c r="BF681" s="149">
        <f>IF(N681="snížená",J681,0)</f>
        <v>0</v>
      </c>
      <c r="BG681" s="149">
        <f>IF(N681="zákl. přenesená",J681,0)</f>
        <v>0</v>
      </c>
      <c r="BH681" s="149">
        <f>IF(N681="sníž. přenesená",J681,0)</f>
        <v>0</v>
      </c>
      <c r="BI681" s="149">
        <f>IF(N681="nulová",J681,0)</f>
        <v>0</v>
      </c>
      <c r="BJ681" s="17" t="s">
        <v>84</v>
      </c>
      <c r="BK681" s="149">
        <f>ROUND(I681*H681,2)</f>
        <v>0</v>
      </c>
      <c r="BL681" s="17" t="s">
        <v>148</v>
      </c>
      <c r="BM681" s="148" t="s">
        <v>1145</v>
      </c>
    </row>
    <row r="682" spans="2:65" s="1" customFormat="1" ht="16.5" customHeight="1">
      <c r="B682" s="136"/>
      <c r="C682" s="137" t="s">
        <v>1146</v>
      </c>
      <c r="D682" s="137" t="s">
        <v>130</v>
      </c>
      <c r="E682" s="138" t="s">
        <v>1147</v>
      </c>
      <c r="F682" s="139" t="s">
        <v>1148</v>
      </c>
      <c r="G682" s="140" t="s">
        <v>216</v>
      </c>
      <c r="H682" s="141">
        <v>28.34</v>
      </c>
      <c r="I682" s="142"/>
      <c r="J682" s="143">
        <f>ROUND(I682*H682,2)</f>
        <v>0</v>
      </c>
      <c r="K682" s="139" t="s">
        <v>134</v>
      </c>
      <c r="L682" s="32"/>
      <c r="M682" s="144" t="s">
        <v>1</v>
      </c>
      <c r="N682" s="145" t="s">
        <v>41</v>
      </c>
      <c r="P682" s="146">
        <f>O682*H682</f>
        <v>0</v>
      </c>
      <c r="Q682" s="146">
        <v>0</v>
      </c>
      <c r="R682" s="146">
        <f>Q682*H682</f>
        <v>0</v>
      </c>
      <c r="S682" s="146">
        <v>2.1000000000000001E-2</v>
      </c>
      <c r="T682" s="147">
        <f>S682*H682</f>
        <v>0.59514</v>
      </c>
      <c r="AR682" s="148" t="s">
        <v>148</v>
      </c>
      <c r="AT682" s="148" t="s">
        <v>130</v>
      </c>
      <c r="AU682" s="148" t="s">
        <v>86</v>
      </c>
      <c r="AY682" s="17" t="s">
        <v>127</v>
      </c>
      <c r="BE682" s="149">
        <f>IF(N682="základní",J682,0)</f>
        <v>0</v>
      </c>
      <c r="BF682" s="149">
        <f>IF(N682="snížená",J682,0)</f>
        <v>0</v>
      </c>
      <c r="BG682" s="149">
        <f>IF(N682="zákl. přenesená",J682,0)</f>
        <v>0</v>
      </c>
      <c r="BH682" s="149">
        <f>IF(N682="sníž. přenesená",J682,0)</f>
        <v>0</v>
      </c>
      <c r="BI682" s="149">
        <f>IF(N682="nulová",J682,0)</f>
        <v>0</v>
      </c>
      <c r="BJ682" s="17" t="s">
        <v>84</v>
      </c>
      <c r="BK682" s="149">
        <f>ROUND(I682*H682,2)</f>
        <v>0</v>
      </c>
      <c r="BL682" s="17" t="s">
        <v>148</v>
      </c>
      <c r="BM682" s="148" t="s">
        <v>1149</v>
      </c>
    </row>
    <row r="683" spans="2:65" s="12" customFormat="1" ht="11.25">
      <c r="B683" s="157"/>
      <c r="D683" s="150" t="s">
        <v>218</v>
      </c>
      <c r="E683" s="158" t="s">
        <v>1</v>
      </c>
      <c r="F683" s="159" t="s">
        <v>1150</v>
      </c>
      <c r="H683" s="160">
        <v>13.64</v>
      </c>
      <c r="I683" s="161"/>
      <c r="L683" s="157"/>
      <c r="M683" s="162"/>
      <c r="T683" s="163"/>
      <c r="AT683" s="158" t="s">
        <v>218</v>
      </c>
      <c r="AU683" s="158" t="s">
        <v>86</v>
      </c>
      <c r="AV683" s="12" t="s">
        <v>86</v>
      </c>
      <c r="AW683" s="12" t="s">
        <v>32</v>
      </c>
      <c r="AX683" s="12" t="s">
        <v>76</v>
      </c>
      <c r="AY683" s="158" t="s">
        <v>127</v>
      </c>
    </row>
    <row r="684" spans="2:65" s="12" customFormat="1" ht="11.25">
      <c r="B684" s="157"/>
      <c r="D684" s="150" t="s">
        <v>218</v>
      </c>
      <c r="E684" s="158" t="s">
        <v>1</v>
      </c>
      <c r="F684" s="159" t="s">
        <v>1151</v>
      </c>
      <c r="H684" s="160">
        <v>7.05</v>
      </c>
      <c r="I684" s="161"/>
      <c r="L684" s="157"/>
      <c r="M684" s="162"/>
      <c r="T684" s="163"/>
      <c r="AT684" s="158" t="s">
        <v>218</v>
      </c>
      <c r="AU684" s="158" t="s">
        <v>86</v>
      </c>
      <c r="AV684" s="12" t="s">
        <v>86</v>
      </c>
      <c r="AW684" s="12" t="s">
        <v>32</v>
      </c>
      <c r="AX684" s="12" t="s">
        <v>76</v>
      </c>
      <c r="AY684" s="158" t="s">
        <v>127</v>
      </c>
    </row>
    <row r="685" spans="2:65" s="12" customFormat="1" ht="11.25">
      <c r="B685" s="157"/>
      <c r="D685" s="150" t="s">
        <v>218</v>
      </c>
      <c r="E685" s="158" t="s">
        <v>1</v>
      </c>
      <c r="F685" s="159" t="s">
        <v>1152</v>
      </c>
      <c r="H685" s="160">
        <v>7.65</v>
      </c>
      <c r="I685" s="161"/>
      <c r="L685" s="157"/>
      <c r="M685" s="162"/>
      <c r="T685" s="163"/>
      <c r="AT685" s="158" t="s">
        <v>218</v>
      </c>
      <c r="AU685" s="158" t="s">
        <v>86</v>
      </c>
      <c r="AV685" s="12" t="s">
        <v>86</v>
      </c>
      <c r="AW685" s="12" t="s">
        <v>32</v>
      </c>
      <c r="AX685" s="12" t="s">
        <v>76</v>
      </c>
      <c r="AY685" s="158" t="s">
        <v>127</v>
      </c>
    </row>
    <row r="686" spans="2:65" s="13" customFormat="1" ht="11.25">
      <c r="B686" s="164"/>
      <c r="D686" s="150" t="s">
        <v>218</v>
      </c>
      <c r="E686" s="165" t="s">
        <v>1</v>
      </c>
      <c r="F686" s="166" t="s">
        <v>226</v>
      </c>
      <c r="H686" s="167">
        <v>28.340000000000003</v>
      </c>
      <c r="I686" s="168"/>
      <c r="L686" s="164"/>
      <c r="M686" s="169"/>
      <c r="T686" s="170"/>
      <c r="AT686" s="165" t="s">
        <v>218</v>
      </c>
      <c r="AU686" s="165" t="s">
        <v>86</v>
      </c>
      <c r="AV686" s="13" t="s">
        <v>148</v>
      </c>
      <c r="AW686" s="13" t="s">
        <v>32</v>
      </c>
      <c r="AX686" s="13" t="s">
        <v>84</v>
      </c>
      <c r="AY686" s="165" t="s">
        <v>127</v>
      </c>
    </row>
    <row r="687" spans="2:65" s="1" customFormat="1" ht="24.2" customHeight="1">
      <c r="B687" s="136"/>
      <c r="C687" s="137" t="s">
        <v>1153</v>
      </c>
      <c r="D687" s="137" t="s">
        <v>130</v>
      </c>
      <c r="E687" s="138" t="s">
        <v>1154</v>
      </c>
      <c r="F687" s="139" t="s">
        <v>1155</v>
      </c>
      <c r="G687" s="140" t="s">
        <v>216</v>
      </c>
      <c r="H687" s="141">
        <v>104.68</v>
      </c>
      <c r="I687" s="142"/>
      <c r="J687" s="143">
        <f>ROUND(I687*H687,2)</f>
        <v>0</v>
      </c>
      <c r="K687" s="139" t="s">
        <v>134</v>
      </c>
      <c r="L687" s="32"/>
      <c r="M687" s="144" t="s">
        <v>1</v>
      </c>
      <c r="N687" s="145" t="s">
        <v>41</v>
      </c>
      <c r="P687" s="146">
        <f>O687*H687</f>
        <v>0</v>
      </c>
      <c r="Q687" s="146">
        <v>0</v>
      </c>
      <c r="R687" s="146">
        <f>Q687*H687</f>
        <v>0</v>
      </c>
      <c r="S687" s="146">
        <v>6.8000000000000005E-2</v>
      </c>
      <c r="T687" s="147">
        <f>S687*H687</f>
        <v>7.118240000000001</v>
      </c>
      <c r="AR687" s="148" t="s">
        <v>148</v>
      </c>
      <c r="AT687" s="148" t="s">
        <v>130</v>
      </c>
      <c r="AU687" s="148" t="s">
        <v>86</v>
      </c>
      <c r="AY687" s="17" t="s">
        <v>127</v>
      </c>
      <c r="BE687" s="149">
        <f>IF(N687="základní",J687,0)</f>
        <v>0</v>
      </c>
      <c r="BF687" s="149">
        <f>IF(N687="snížená",J687,0)</f>
        <v>0</v>
      </c>
      <c r="BG687" s="149">
        <f>IF(N687="zákl. přenesená",J687,0)</f>
        <v>0</v>
      </c>
      <c r="BH687" s="149">
        <f>IF(N687="sníž. přenesená",J687,0)</f>
        <v>0</v>
      </c>
      <c r="BI687" s="149">
        <f>IF(N687="nulová",J687,0)</f>
        <v>0</v>
      </c>
      <c r="BJ687" s="17" t="s">
        <v>84</v>
      </c>
      <c r="BK687" s="149">
        <f>ROUND(I687*H687,2)</f>
        <v>0</v>
      </c>
      <c r="BL687" s="17" t="s">
        <v>148</v>
      </c>
      <c r="BM687" s="148" t="s">
        <v>1156</v>
      </c>
    </row>
    <row r="688" spans="2:65" s="12" customFormat="1" ht="22.5">
      <c r="B688" s="157"/>
      <c r="D688" s="150" t="s">
        <v>218</v>
      </c>
      <c r="E688" s="158" t="s">
        <v>1</v>
      </c>
      <c r="F688" s="159" t="s">
        <v>1157</v>
      </c>
      <c r="H688" s="160">
        <v>20.38</v>
      </c>
      <c r="I688" s="161"/>
      <c r="L688" s="157"/>
      <c r="M688" s="162"/>
      <c r="T688" s="163"/>
      <c r="AT688" s="158" t="s">
        <v>218</v>
      </c>
      <c r="AU688" s="158" t="s">
        <v>86</v>
      </c>
      <c r="AV688" s="12" t="s">
        <v>86</v>
      </c>
      <c r="AW688" s="12" t="s">
        <v>32</v>
      </c>
      <c r="AX688" s="12" t="s">
        <v>76</v>
      </c>
      <c r="AY688" s="158" t="s">
        <v>127</v>
      </c>
    </row>
    <row r="689" spans="2:65" s="12" customFormat="1" ht="11.25">
      <c r="B689" s="157"/>
      <c r="D689" s="150" t="s">
        <v>218</v>
      </c>
      <c r="E689" s="158" t="s">
        <v>1</v>
      </c>
      <c r="F689" s="159" t="s">
        <v>1158</v>
      </c>
      <c r="H689" s="160">
        <v>3.3</v>
      </c>
      <c r="I689" s="161"/>
      <c r="L689" s="157"/>
      <c r="M689" s="162"/>
      <c r="T689" s="163"/>
      <c r="AT689" s="158" t="s">
        <v>218</v>
      </c>
      <c r="AU689" s="158" t="s">
        <v>86</v>
      </c>
      <c r="AV689" s="12" t="s">
        <v>86</v>
      </c>
      <c r="AW689" s="12" t="s">
        <v>32</v>
      </c>
      <c r="AX689" s="12" t="s">
        <v>76</v>
      </c>
      <c r="AY689" s="158" t="s">
        <v>127</v>
      </c>
    </row>
    <row r="690" spans="2:65" s="12" customFormat="1" ht="11.25">
      <c r="B690" s="157"/>
      <c r="D690" s="150" t="s">
        <v>218</v>
      </c>
      <c r="E690" s="158" t="s">
        <v>1</v>
      </c>
      <c r="F690" s="159" t="s">
        <v>1159</v>
      </c>
      <c r="H690" s="160">
        <v>12</v>
      </c>
      <c r="I690" s="161"/>
      <c r="L690" s="157"/>
      <c r="M690" s="162"/>
      <c r="T690" s="163"/>
      <c r="AT690" s="158" t="s">
        <v>218</v>
      </c>
      <c r="AU690" s="158" t="s">
        <v>86</v>
      </c>
      <c r="AV690" s="12" t="s">
        <v>86</v>
      </c>
      <c r="AW690" s="12" t="s">
        <v>32</v>
      </c>
      <c r="AX690" s="12" t="s">
        <v>76</v>
      </c>
      <c r="AY690" s="158" t="s">
        <v>127</v>
      </c>
    </row>
    <row r="691" spans="2:65" s="12" customFormat="1" ht="11.25">
      <c r="B691" s="157"/>
      <c r="D691" s="150" t="s">
        <v>218</v>
      </c>
      <c r="E691" s="158" t="s">
        <v>1</v>
      </c>
      <c r="F691" s="159" t="s">
        <v>1160</v>
      </c>
      <c r="H691" s="160">
        <v>24.9</v>
      </c>
      <c r="I691" s="161"/>
      <c r="L691" s="157"/>
      <c r="M691" s="162"/>
      <c r="T691" s="163"/>
      <c r="AT691" s="158" t="s">
        <v>218</v>
      </c>
      <c r="AU691" s="158" t="s">
        <v>86</v>
      </c>
      <c r="AV691" s="12" t="s">
        <v>86</v>
      </c>
      <c r="AW691" s="12" t="s">
        <v>32</v>
      </c>
      <c r="AX691" s="12" t="s">
        <v>76</v>
      </c>
      <c r="AY691" s="158" t="s">
        <v>127</v>
      </c>
    </row>
    <row r="692" spans="2:65" s="12" customFormat="1" ht="11.25">
      <c r="B692" s="157"/>
      <c r="D692" s="150" t="s">
        <v>218</v>
      </c>
      <c r="E692" s="158" t="s">
        <v>1</v>
      </c>
      <c r="F692" s="159" t="s">
        <v>1161</v>
      </c>
      <c r="H692" s="160">
        <v>4.8</v>
      </c>
      <c r="I692" s="161"/>
      <c r="L692" s="157"/>
      <c r="M692" s="162"/>
      <c r="T692" s="163"/>
      <c r="AT692" s="158" t="s">
        <v>218</v>
      </c>
      <c r="AU692" s="158" t="s">
        <v>86</v>
      </c>
      <c r="AV692" s="12" t="s">
        <v>86</v>
      </c>
      <c r="AW692" s="12" t="s">
        <v>32</v>
      </c>
      <c r="AX692" s="12" t="s">
        <v>76</v>
      </c>
      <c r="AY692" s="158" t="s">
        <v>127</v>
      </c>
    </row>
    <row r="693" spans="2:65" s="12" customFormat="1" ht="11.25">
      <c r="B693" s="157"/>
      <c r="D693" s="150" t="s">
        <v>218</v>
      </c>
      <c r="E693" s="158" t="s">
        <v>1</v>
      </c>
      <c r="F693" s="159" t="s">
        <v>1162</v>
      </c>
      <c r="H693" s="160">
        <v>28.35</v>
      </c>
      <c r="I693" s="161"/>
      <c r="L693" s="157"/>
      <c r="M693" s="162"/>
      <c r="T693" s="163"/>
      <c r="AT693" s="158" t="s">
        <v>218</v>
      </c>
      <c r="AU693" s="158" t="s">
        <v>86</v>
      </c>
      <c r="AV693" s="12" t="s">
        <v>86</v>
      </c>
      <c r="AW693" s="12" t="s">
        <v>32</v>
      </c>
      <c r="AX693" s="12" t="s">
        <v>76</v>
      </c>
      <c r="AY693" s="158" t="s">
        <v>127</v>
      </c>
    </row>
    <row r="694" spans="2:65" s="12" customFormat="1" ht="11.25">
      <c r="B694" s="157"/>
      <c r="D694" s="150" t="s">
        <v>218</v>
      </c>
      <c r="E694" s="158" t="s">
        <v>1</v>
      </c>
      <c r="F694" s="159" t="s">
        <v>1163</v>
      </c>
      <c r="H694" s="160">
        <v>5.55</v>
      </c>
      <c r="I694" s="161"/>
      <c r="L694" s="157"/>
      <c r="M694" s="162"/>
      <c r="T694" s="163"/>
      <c r="AT694" s="158" t="s">
        <v>218</v>
      </c>
      <c r="AU694" s="158" t="s">
        <v>86</v>
      </c>
      <c r="AV694" s="12" t="s">
        <v>86</v>
      </c>
      <c r="AW694" s="12" t="s">
        <v>32</v>
      </c>
      <c r="AX694" s="12" t="s">
        <v>76</v>
      </c>
      <c r="AY694" s="158" t="s">
        <v>127</v>
      </c>
    </row>
    <row r="695" spans="2:65" s="12" customFormat="1" ht="11.25">
      <c r="B695" s="157"/>
      <c r="D695" s="150" t="s">
        <v>218</v>
      </c>
      <c r="E695" s="158" t="s">
        <v>1</v>
      </c>
      <c r="F695" s="159" t="s">
        <v>1164</v>
      </c>
      <c r="H695" s="160">
        <v>5.4</v>
      </c>
      <c r="I695" s="161"/>
      <c r="L695" s="157"/>
      <c r="M695" s="162"/>
      <c r="T695" s="163"/>
      <c r="AT695" s="158" t="s">
        <v>218</v>
      </c>
      <c r="AU695" s="158" t="s">
        <v>86</v>
      </c>
      <c r="AV695" s="12" t="s">
        <v>86</v>
      </c>
      <c r="AW695" s="12" t="s">
        <v>32</v>
      </c>
      <c r="AX695" s="12" t="s">
        <v>76</v>
      </c>
      <c r="AY695" s="158" t="s">
        <v>127</v>
      </c>
    </row>
    <row r="696" spans="2:65" s="13" customFormat="1" ht="11.25">
      <c r="B696" s="164"/>
      <c r="D696" s="150" t="s">
        <v>218</v>
      </c>
      <c r="E696" s="165" t="s">
        <v>1</v>
      </c>
      <c r="F696" s="166" t="s">
        <v>226</v>
      </c>
      <c r="H696" s="167">
        <v>104.67999999999999</v>
      </c>
      <c r="I696" s="168"/>
      <c r="L696" s="164"/>
      <c r="M696" s="169"/>
      <c r="T696" s="170"/>
      <c r="AT696" s="165" t="s">
        <v>218</v>
      </c>
      <c r="AU696" s="165" t="s">
        <v>86</v>
      </c>
      <c r="AV696" s="13" t="s">
        <v>148</v>
      </c>
      <c r="AW696" s="13" t="s">
        <v>32</v>
      </c>
      <c r="AX696" s="13" t="s">
        <v>84</v>
      </c>
      <c r="AY696" s="165" t="s">
        <v>127</v>
      </c>
    </row>
    <row r="697" spans="2:65" s="1" customFormat="1" ht="16.5" customHeight="1">
      <c r="B697" s="136"/>
      <c r="C697" s="137" t="s">
        <v>1165</v>
      </c>
      <c r="D697" s="137" t="s">
        <v>130</v>
      </c>
      <c r="E697" s="138" t="s">
        <v>1166</v>
      </c>
      <c r="F697" s="139" t="s">
        <v>1167</v>
      </c>
      <c r="G697" s="140" t="s">
        <v>1168</v>
      </c>
      <c r="H697" s="141">
        <v>30</v>
      </c>
      <c r="I697" s="142"/>
      <c r="J697" s="143">
        <f>ROUND(I697*H697,2)</f>
        <v>0</v>
      </c>
      <c r="K697" s="139" t="s">
        <v>134</v>
      </c>
      <c r="L697" s="32"/>
      <c r="M697" s="144" t="s">
        <v>1</v>
      </c>
      <c r="N697" s="145" t="s">
        <v>41</v>
      </c>
      <c r="P697" s="146">
        <f>O697*H697</f>
        <v>0</v>
      </c>
      <c r="Q697" s="146">
        <v>0</v>
      </c>
      <c r="R697" s="146">
        <f>Q697*H697</f>
        <v>0</v>
      </c>
      <c r="S697" s="146">
        <v>0</v>
      </c>
      <c r="T697" s="147">
        <f>S697*H697</f>
        <v>0</v>
      </c>
      <c r="AR697" s="148" t="s">
        <v>1169</v>
      </c>
      <c r="AT697" s="148" t="s">
        <v>130</v>
      </c>
      <c r="AU697" s="148" t="s">
        <v>86</v>
      </c>
      <c r="AY697" s="17" t="s">
        <v>127</v>
      </c>
      <c r="BE697" s="149">
        <f>IF(N697="základní",J697,0)</f>
        <v>0</v>
      </c>
      <c r="BF697" s="149">
        <f>IF(N697="snížená",J697,0)</f>
        <v>0</v>
      </c>
      <c r="BG697" s="149">
        <f>IF(N697="zákl. přenesená",J697,0)</f>
        <v>0</v>
      </c>
      <c r="BH697" s="149">
        <f>IF(N697="sníž. přenesená",J697,0)</f>
        <v>0</v>
      </c>
      <c r="BI697" s="149">
        <f>IF(N697="nulová",J697,0)</f>
        <v>0</v>
      </c>
      <c r="BJ697" s="17" t="s">
        <v>84</v>
      </c>
      <c r="BK697" s="149">
        <f>ROUND(I697*H697,2)</f>
        <v>0</v>
      </c>
      <c r="BL697" s="17" t="s">
        <v>1169</v>
      </c>
      <c r="BM697" s="148" t="s">
        <v>1170</v>
      </c>
    </row>
    <row r="698" spans="2:65" s="12" customFormat="1" ht="11.25">
      <c r="B698" s="157"/>
      <c r="D698" s="150" t="s">
        <v>218</v>
      </c>
      <c r="E698" s="158" t="s">
        <v>1</v>
      </c>
      <c r="F698" s="159" t="s">
        <v>1171</v>
      </c>
      <c r="H698" s="160">
        <v>30</v>
      </c>
      <c r="I698" s="161"/>
      <c r="L698" s="157"/>
      <c r="M698" s="162"/>
      <c r="T698" s="163"/>
      <c r="AT698" s="158" t="s">
        <v>218</v>
      </c>
      <c r="AU698" s="158" t="s">
        <v>86</v>
      </c>
      <c r="AV698" s="12" t="s">
        <v>86</v>
      </c>
      <c r="AW698" s="12" t="s">
        <v>32</v>
      </c>
      <c r="AX698" s="12" t="s">
        <v>84</v>
      </c>
      <c r="AY698" s="158" t="s">
        <v>127</v>
      </c>
    </row>
    <row r="699" spans="2:65" s="11" customFormat="1" ht="22.9" customHeight="1">
      <c r="B699" s="124"/>
      <c r="D699" s="125" t="s">
        <v>75</v>
      </c>
      <c r="E699" s="134" t="s">
        <v>1172</v>
      </c>
      <c r="F699" s="134" t="s">
        <v>1173</v>
      </c>
      <c r="I699" s="127"/>
      <c r="J699" s="135">
        <f>BK699</f>
        <v>0</v>
      </c>
      <c r="L699" s="124"/>
      <c r="M699" s="129"/>
      <c r="P699" s="130">
        <f>SUM(P700:P705)</f>
        <v>0</v>
      </c>
      <c r="R699" s="130">
        <f>SUM(R700:R705)</f>
        <v>0</v>
      </c>
      <c r="T699" s="131">
        <f>SUM(T700:T705)</f>
        <v>0</v>
      </c>
      <c r="AR699" s="125" t="s">
        <v>84</v>
      </c>
      <c r="AT699" s="132" t="s">
        <v>75</v>
      </c>
      <c r="AU699" s="132" t="s">
        <v>84</v>
      </c>
      <c r="AY699" s="125" t="s">
        <v>127</v>
      </c>
      <c r="BK699" s="133">
        <f>SUM(BK700:BK705)</f>
        <v>0</v>
      </c>
    </row>
    <row r="700" spans="2:65" s="1" customFormat="1" ht="33" customHeight="1">
      <c r="B700" s="136"/>
      <c r="C700" s="137" t="s">
        <v>1174</v>
      </c>
      <c r="D700" s="137" t="s">
        <v>130</v>
      </c>
      <c r="E700" s="138" t="s">
        <v>1175</v>
      </c>
      <c r="F700" s="139" t="s">
        <v>1176</v>
      </c>
      <c r="G700" s="140" t="s">
        <v>265</v>
      </c>
      <c r="H700" s="141">
        <v>128.53399999999999</v>
      </c>
      <c r="I700" s="142"/>
      <c r="J700" s="143">
        <f>ROUND(I700*H700,2)</f>
        <v>0</v>
      </c>
      <c r="K700" s="139" t="s">
        <v>134</v>
      </c>
      <c r="L700" s="32"/>
      <c r="M700" s="144" t="s">
        <v>1</v>
      </c>
      <c r="N700" s="145" t="s">
        <v>41</v>
      </c>
      <c r="P700" s="146">
        <f>O700*H700</f>
        <v>0</v>
      </c>
      <c r="Q700" s="146">
        <v>0</v>
      </c>
      <c r="R700" s="146">
        <f>Q700*H700</f>
        <v>0</v>
      </c>
      <c r="S700" s="146">
        <v>0</v>
      </c>
      <c r="T700" s="147">
        <f>S700*H700</f>
        <v>0</v>
      </c>
      <c r="AR700" s="148" t="s">
        <v>148</v>
      </c>
      <c r="AT700" s="148" t="s">
        <v>130</v>
      </c>
      <c r="AU700" s="148" t="s">
        <v>86</v>
      </c>
      <c r="AY700" s="17" t="s">
        <v>127</v>
      </c>
      <c r="BE700" s="149">
        <f>IF(N700="základní",J700,0)</f>
        <v>0</v>
      </c>
      <c r="BF700" s="149">
        <f>IF(N700="snížená",J700,0)</f>
        <v>0</v>
      </c>
      <c r="BG700" s="149">
        <f>IF(N700="zákl. přenesená",J700,0)</f>
        <v>0</v>
      </c>
      <c r="BH700" s="149">
        <f>IF(N700="sníž. přenesená",J700,0)</f>
        <v>0</v>
      </c>
      <c r="BI700" s="149">
        <f>IF(N700="nulová",J700,0)</f>
        <v>0</v>
      </c>
      <c r="BJ700" s="17" t="s">
        <v>84</v>
      </c>
      <c r="BK700" s="149">
        <f>ROUND(I700*H700,2)</f>
        <v>0</v>
      </c>
      <c r="BL700" s="17" t="s">
        <v>148</v>
      </c>
      <c r="BM700" s="148" t="s">
        <v>1177</v>
      </c>
    </row>
    <row r="701" spans="2:65" s="1" customFormat="1" ht="24.2" customHeight="1">
      <c r="B701" s="136"/>
      <c r="C701" s="137" t="s">
        <v>1178</v>
      </c>
      <c r="D701" s="137" t="s">
        <v>130</v>
      </c>
      <c r="E701" s="138" t="s">
        <v>1179</v>
      </c>
      <c r="F701" s="139" t="s">
        <v>1180</v>
      </c>
      <c r="G701" s="140" t="s">
        <v>265</v>
      </c>
      <c r="H701" s="141">
        <v>128.53399999999999</v>
      </c>
      <c r="I701" s="142"/>
      <c r="J701" s="143">
        <f>ROUND(I701*H701,2)</f>
        <v>0</v>
      </c>
      <c r="K701" s="139" t="s">
        <v>134</v>
      </c>
      <c r="L701" s="32"/>
      <c r="M701" s="144" t="s">
        <v>1</v>
      </c>
      <c r="N701" s="145" t="s">
        <v>41</v>
      </c>
      <c r="P701" s="146">
        <f>O701*H701</f>
        <v>0</v>
      </c>
      <c r="Q701" s="146">
        <v>0</v>
      </c>
      <c r="R701" s="146">
        <f>Q701*H701</f>
        <v>0</v>
      </c>
      <c r="S701" s="146">
        <v>0</v>
      </c>
      <c r="T701" s="147">
        <f>S701*H701</f>
        <v>0</v>
      </c>
      <c r="AR701" s="148" t="s">
        <v>148</v>
      </c>
      <c r="AT701" s="148" t="s">
        <v>130</v>
      </c>
      <c r="AU701" s="148" t="s">
        <v>86</v>
      </c>
      <c r="AY701" s="17" t="s">
        <v>127</v>
      </c>
      <c r="BE701" s="149">
        <f>IF(N701="základní",J701,0)</f>
        <v>0</v>
      </c>
      <c r="BF701" s="149">
        <f>IF(N701="snížená",J701,0)</f>
        <v>0</v>
      </c>
      <c r="BG701" s="149">
        <f>IF(N701="zákl. přenesená",J701,0)</f>
        <v>0</v>
      </c>
      <c r="BH701" s="149">
        <f>IF(N701="sníž. přenesená",J701,0)</f>
        <v>0</v>
      </c>
      <c r="BI701" s="149">
        <f>IF(N701="nulová",J701,0)</f>
        <v>0</v>
      </c>
      <c r="BJ701" s="17" t="s">
        <v>84</v>
      </c>
      <c r="BK701" s="149">
        <f>ROUND(I701*H701,2)</f>
        <v>0</v>
      </c>
      <c r="BL701" s="17" t="s">
        <v>148</v>
      </c>
      <c r="BM701" s="148" t="s">
        <v>1181</v>
      </c>
    </row>
    <row r="702" spans="2:65" s="1" customFormat="1" ht="24.2" customHeight="1">
      <c r="B702" s="136"/>
      <c r="C702" s="137" t="s">
        <v>1182</v>
      </c>
      <c r="D702" s="137" t="s">
        <v>130</v>
      </c>
      <c r="E702" s="138" t="s">
        <v>1183</v>
      </c>
      <c r="F702" s="139" t="s">
        <v>1184</v>
      </c>
      <c r="G702" s="140" t="s">
        <v>265</v>
      </c>
      <c r="H702" s="141">
        <v>1144.3679999999999</v>
      </c>
      <c r="I702" s="142"/>
      <c r="J702" s="143">
        <f>ROUND(I702*H702,2)</f>
        <v>0</v>
      </c>
      <c r="K702" s="139" t="s">
        <v>134</v>
      </c>
      <c r="L702" s="32"/>
      <c r="M702" s="144" t="s">
        <v>1</v>
      </c>
      <c r="N702" s="145" t="s">
        <v>41</v>
      </c>
      <c r="P702" s="146">
        <f>O702*H702</f>
        <v>0</v>
      </c>
      <c r="Q702" s="146">
        <v>0</v>
      </c>
      <c r="R702" s="146">
        <f>Q702*H702</f>
        <v>0</v>
      </c>
      <c r="S702" s="146">
        <v>0</v>
      </c>
      <c r="T702" s="147">
        <f>S702*H702</f>
        <v>0</v>
      </c>
      <c r="AR702" s="148" t="s">
        <v>148</v>
      </c>
      <c r="AT702" s="148" t="s">
        <v>130</v>
      </c>
      <c r="AU702" s="148" t="s">
        <v>86</v>
      </c>
      <c r="AY702" s="17" t="s">
        <v>127</v>
      </c>
      <c r="BE702" s="149">
        <f>IF(N702="základní",J702,0)</f>
        <v>0</v>
      </c>
      <c r="BF702" s="149">
        <f>IF(N702="snížená",J702,0)</f>
        <v>0</v>
      </c>
      <c r="BG702" s="149">
        <f>IF(N702="zákl. přenesená",J702,0)</f>
        <v>0</v>
      </c>
      <c r="BH702" s="149">
        <f>IF(N702="sníž. přenesená",J702,0)</f>
        <v>0</v>
      </c>
      <c r="BI702" s="149">
        <f>IF(N702="nulová",J702,0)</f>
        <v>0</v>
      </c>
      <c r="BJ702" s="17" t="s">
        <v>84</v>
      </c>
      <c r="BK702" s="149">
        <f>ROUND(I702*H702,2)</f>
        <v>0</v>
      </c>
      <c r="BL702" s="17" t="s">
        <v>148</v>
      </c>
      <c r="BM702" s="148" t="s">
        <v>1185</v>
      </c>
    </row>
    <row r="703" spans="2:65" s="12" customFormat="1" ht="11.25">
      <c r="B703" s="157"/>
      <c r="D703" s="150" t="s">
        <v>218</v>
      </c>
      <c r="E703" s="158" t="s">
        <v>1</v>
      </c>
      <c r="F703" s="159" t="s">
        <v>1186</v>
      </c>
      <c r="H703" s="160">
        <v>1144.3679999999999</v>
      </c>
      <c r="I703" s="161"/>
      <c r="L703" s="157"/>
      <c r="M703" s="162"/>
      <c r="T703" s="163"/>
      <c r="AT703" s="158" t="s">
        <v>218</v>
      </c>
      <c r="AU703" s="158" t="s">
        <v>86</v>
      </c>
      <c r="AV703" s="12" t="s">
        <v>86</v>
      </c>
      <c r="AW703" s="12" t="s">
        <v>32</v>
      </c>
      <c r="AX703" s="12" t="s">
        <v>84</v>
      </c>
      <c r="AY703" s="158" t="s">
        <v>127</v>
      </c>
    </row>
    <row r="704" spans="2:65" s="1" customFormat="1" ht="44.25" customHeight="1">
      <c r="B704" s="136"/>
      <c r="C704" s="137" t="s">
        <v>1187</v>
      </c>
      <c r="D704" s="137" t="s">
        <v>130</v>
      </c>
      <c r="E704" s="138" t="s">
        <v>1188</v>
      </c>
      <c r="F704" s="139" t="s">
        <v>1189</v>
      </c>
      <c r="G704" s="140" t="s">
        <v>265</v>
      </c>
      <c r="H704" s="141">
        <v>0</v>
      </c>
      <c r="I704" s="142"/>
      <c r="J704" s="143">
        <f>ROUND(I704*H704,2)</f>
        <v>0</v>
      </c>
      <c r="K704" s="139" t="s">
        <v>134</v>
      </c>
      <c r="L704" s="32"/>
      <c r="M704" s="144" t="s">
        <v>1</v>
      </c>
      <c r="N704" s="145" t="s">
        <v>41</v>
      </c>
      <c r="P704" s="146">
        <f>O704*H704</f>
        <v>0</v>
      </c>
      <c r="Q704" s="146">
        <v>0</v>
      </c>
      <c r="R704" s="146">
        <f>Q704*H704</f>
        <v>0</v>
      </c>
      <c r="S704" s="146">
        <v>0</v>
      </c>
      <c r="T704" s="147">
        <f>S704*H704</f>
        <v>0</v>
      </c>
      <c r="AR704" s="148" t="s">
        <v>148</v>
      </c>
      <c r="AT704" s="148" t="s">
        <v>130</v>
      </c>
      <c r="AU704" s="148" t="s">
        <v>86</v>
      </c>
      <c r="AY704" s="17" t="s">
        <v>127</v>
      </c>
      <c r="BE704" s="149">
        <f>IF(N704="základní",J704,0)</f>
        <v>0</v>
      </c>
      <c r="BF704" s="149">
        <f>IF(N704="snížená",J704,0)</f>
        <v>0</v>
      </c>
      <c r="BG704" s="149">
        <f>IF(N704="zákl. přenesená",J704,0)</f>
        <v>0</v>
      </c>
      <c r="BH704" s="149">
        <f>IF(N704="sníž. přenesená",J704,0)</f>
        <v>0</v>
      </c>
      <c r="BI704" s="149">
        <f>IF(N704="nulová",J704,0)</f>
        <v>0</v>
      </c>
      <c r="BJ704" s="17" t="s">
        <v>84</v>
      </c>
      <c r="BK704" s="149">
        <f>ROUND(I704*H704,2)</f>
        <v>0</v>
      </c>
      <c r="BL704" s="17" t="s">
        <v>148</v>
      </c>
      <c r="BM704" s="148" t="s">
        <v>1190</v>
      </c>
    </row>
    <row r="705" spans="2:65" s="1" customFormat="1" ht="44.25" customHeight="1">
      <c r="B705" s="136"/>
      <c r="C705" s="137" t="s">
        <v>1191</v>
      </c>
      <c r="D705" s="137" t="s">
        <v>130</v>
      </c>
      <c r="E705" s="138" t="s">
        <v>1192</v>
      </c>
      <c r="F705" s="139" t="s">
        <v>1193</v>
      </c>
      <c r="G705" s="140" t="s">
        <v>265</v>
      </c>
      <c r="H705" s="141">
        <v>0</v>
      </c>
      <c r="I705" s="142"/>
      <c r="J705" s="143">
        <f>ROUND(I705*H705,2)</f>
        <v>0</v>
      </c>
      <c r="K705" s="139" t="s">
        <v>134</v>
      </c>
      <c r="L705" s="32"/>
      <c r="M705" s="144" t="s">
        <v>1</v>
      </c>
      <c r="N705" s="145" t="s">
        <v>41</v>
      </c>
      <c r="P705" s="146">
        <f>O705*H705</f>
        <v>0</v>
      </c>
      <c r="Q705" s="146">
        <v>0</v>
      </c>
      <c r="R705" s="146">
        <f>Q705*H705</f>
        <v>0</v>
      </c>
      <c r="S705" s="146">
        <v>0</v>
      </c>
      <c r="T705" s="147">
        <f>S705*H705</f>
        <v>0</v>
      </c>
      <c r="AR705" s="148" t="s">
        <v>148</v>
      </c>
      <c r="AT705" s="148" t="s">
        <v>130</v>
      </c>
      <c r="AU705" s="148" t="s">
        <v>86</v>
      </c>
      <c r="AY705" s="17" t="s">
        <v>127</v>
      </c>
      <c r="BE705" s="149">
        <f>IF(N705="základní",J705,0)</f>
        <v>0</v>
      </c>
      <c r="BF705" s="149">
        <f>IF(N705="snížená",J705,0)</f>
        <v>0</v>
      </c>
      <c r="BG705" s="149">
        <f>IF(N705="zákl. přenesená",J705,0)</f>
        <v>0</v>
      </c>
      <c r="BH705" s="149">
        <f>IF(N705="sníž. přenesená",J705,0)</f>
        <v>0</v>
      </c>
      <c r="BI705" s="149">
        <f>IF(N705="nulová",J705,0)</f>
        <v>0</v>
      </c>
      <c r="BJ705" s="17" t="s">
        <v>84</v>
      </c>
      <c r="BK705" s="149">
        <f>ROUND(I705*H705,2)</f>
        <v>0</v>
      </c>
      <c r="BL705" s="17" t="s">
        <v>148</v>
      </c>
      <c r="BM705" s="148" t="s">
        <v>1194</v>
      </c>
    </row>
    <row r="706" spans="2:65" s="11" customFormat="1" ht="22.9" customHeight="1">
      <c r="B706" s="124"/>
      <c r="D706" s="125" t="s">
        <v>75</v>
      </c>
      <c r="E706" s="134" t="s">
        <v>1195</v>
      </c>
      <c r="F706" s="134" t="s">
        <v>1196</v>
      </c>
      <c r="I706" s="127"/>
      <c r="J706" s="135">
        <f>BK706</f>
        <v>0</v>
      </c>
      <c r="L706" s="124"/>
      <c r="M706" s="129"/>
      <c r="P706" s="130">
        <f>P707</f>
        <v>0</v>
      </c>
      <c r="R706" s="130">
        <f>R707</f>
        <v>0</v>
      </c>
      <c r="T706" s="131">
        <f>T707</f>
        <v>0</v>
      </c>
      <c r="AR706" s="125" t="s">
        <v>84</v>
      </c>
      <c r="AT706" s="132" t="s">
        <v>75</v>
      </c>
      <c r="AU706" s="132" t="s">
        <v>84</v>
      </c>
      <c r="AY706" s="125" t="s">
        <v>127</v>
      </c>
      <c r="BK706" s="133">
        <f>BK707</f>
        <v>0</v>
      </c>
    </row>
    <row r="707" spans="2:65" s="1" customFormat="1" ht="24.2" customHeight="1">
      <c r="B707" s="136"/>
      <c r="C707" s="137" t="s">
        <v>1197</v>
      </c>
      <c r="D707" s="137" t="s">
        <v>130</v>
      </c>
      <c r="E707" s="138" t="s">
        <v>1198</v>
      </c>
      <c r="F707" s="139" t="s">
        <v>1199</v>
      </c>
      <c r="G707" s="140" t="s">
        <v>265</v>
      </c>
      <c r="H707" s="141">
        <v>290.25599999999997</v>
      </c>
      <c r="I707" s="142"/>
      <c r="J707" s="143">
        <f>ROUND(I707*H707,2)</f>
        <v>0</v>
      </c>
      <c r="K707" s="139" t="s">
        <v>134</v>
      </c>
      <c r="L707" s="32"/>
      <c r="M707" s="144" t="s">
        <v>1</v>
      </c>
      <c r="N707" s="145" t="s">
        <v>41</v>
      </c>
      <c r="P707" s="146">
        <f>O707*H707</f>
        <v>0</v>
      </c>
      <c r="Q707" s="146">
        <v>0</v>
      </c>
      <c r="R707" s="146">
        <f>Q707*H707</f>
        <v>0</v>
      </c>
      <c r="S707" s="146">
        <v>0</v>
      </c>
      <c r="T707" s="147">
        <f>S707*H707</f>
        <v>0</v>
      </c>
      <c r="AR707" s="148" t="s">
        <v>148</v>
      </c>
      <c r="AT707" s="148" t="s">
        <v>130</v>
      </c>
      <c r="AU707" s="148" t="s">
        <v>86</v>
      </c>
      <c r="AY707" s="17" t="s">
        <v>127</v>
      </c>
      <c r="BE707" s="149">
        <f>IF(N707="základní",J707,0)</f>
        <v>0</v>
      </c>
      <c r="BF707" s="149">
        <f>IF(N707="snížená",J707,0)</f>
        <v>0</v>
      </c>
      <c r="BG707" s="149">
        <f>IF(N707="zákl. přenesená",J707,0)</f>
        <v>0</v>
      </c>
      <c r="BH707" s="149">
        <f>IF(N707="sníž. přenesená",J707,0)</f>
        <v>0</v>
      </c>
      <c r="BI707" s="149">
        <f>IF(N707="nulová",J707,0)</f>
        <v>0</v>
      </c>
      <c r="BJ707" s="17" t="s">
        <v>84</v>
      </c>
      <c r="BK707" s="149">
        <f>ROUND(I707*H707,2)</f>
        <v>0</v>
      </c>
      <c r="BL707" s="17" t="s">
        <v>148</v>
      </c>
      <c r="BM707" s="148" t="s">
        <v>1200</v>
      </c>
    </row>
    <row r="708" spans="2:65" s="11" customFormat="1" ht="25.9" customHeight="1">
      <c r="B708" s="124"/>
      <c r="D708" s="125" t="s">
        <v>75</v>
      </c>
      <c r="E708" s="126" t="s">
        <v>1201</v>
      </c>
      <c r="F708" s="126" t="s">
        <v>1202</v>
      </c>
      <c r="I708" s="127"/>
      <c r="J708" s="128">
        <f>BK708</f>
        <v>0</v>
      </c>
      <c r="L708" s="124"/>
      <c r="M708" s="129"/>
      <c r="P708" s="130">
        <f>P709+P746+P789+P843+P849+P884+P945+P1025+P1039+P1079+P1096+P1133+P1149</f>
        <v>0</v>
      </c>
      <c r="R708" s="130">
        <f>R709+R746+R789+R843+R849+R884+R945+R1025+R1039+R1079+R1096+R1133+R1149</f>
        <v>16.876610499999998</v>
      </c>
      <c r="T708" s="131">
        <f>T709+T746+T789+T843+T849+T884+T945+T1025+T1039+T1079+T1096+T1133+T1149</f>
        <v>1.991906</v>
      </c>
      <c r="AR708" s="125" t="s">
        <v>86</v>
      </c>
      <c r="AT708" s="132" t="s">
        <v>75</v>
      </c>
      <c r="AU708" s="132" t="s">
        <v>76</v>
      </c>
      <c r="AY708" s="125" t="s">
        <v>127</v>
      </c>
      <c r="BK708" s="133">
        <f>BK709+BK746+BK789+BK843+BK849+BK884+BK945+BK1025+BK1039+BK1079+BK1096+BK1133+BK1149</f>
        <v>0</v>
      </c>
    </row>
    <row r="709" spans="2:65" s="11" customFormat="1" ht="22.9" customHeight="1">
      <c r="B709" s="124"/>
      <c r="D709" s="125" t="s">
        <v>75</v>
      </c>
      <c r="E709" s="134" t="s">
        <v>1203</v>
      </c>
      <c r="F709" s="134" t="s">
        <v>1204</v>
      </c>
      <c r="I709" s="127"/>
      <c r="J709" s="135">
        <f>BK709</f>
        <v>0</v>
      </c>
      <c r="L709" s="124"/>
      <c r="M709" s="129"/>
      <c r="P709" s="130">
        <f>SUM(P710:P745)</f>
        <v>0</v>
      </c>
      <c r="R709" s="130">
        <f>SUM(R710:R745)</f>
        <v>1.9102760000000001</v>
      </c>
      <c r="T709" s="131">
        <f>SUM(T710:T745)</f>
        <v>1.0188200000000001</v>
      </c>
      <c r="AR709" s="125" t="s">
        <v>86</v>
      </c>
      <c r="AT709" s="132" t="s">
        <v>75</v>
      </c>
      <c r="AU709" s="132" t="s">
        <v>84</v>
      </c>
      <c r="AY709" s="125" t="s">
        <v>127</v>
      </c>
      <c r="BK709" s="133">
        <f>SUM(BK710:BK745)</f>
        <v>0</v>
      </c>
    </row>
    <row r="710" spans="2:65" s="1" customFormat="1" ht="33" customHeight="1">
      <c r="B710" s="136"/>
      <c r="C710" s="137" t="s">
        <v>1205</v>
      </c>
      <c r="D710" s="137" t="s">
        <v>130</v>
      </c>
      <c r="E710" s="138" t="s">
        <v>1206</v>
      </c>
      <c r="F710" s="139" t="s">
        <v>1207</v>
      </c>
      <c r="G710" s="140" t="s">
        <v>216</v>
      </c>
      <c r="H710" s="141">
        <v>92.62</v>
      </c>
      <c r="I710" s="142"/>
      <c r="J710" s="143">
        <f>ROUND(I710*H710,2)</f>
        <v>0</v>
      </c>
      <c r="K710" s="139" t="s">
        <v>134</v>
      </c>
      <c r="L710" s="32"/>
      <c r="M710" s="144" t="s">
        <v>1</v>
      </c>
      <c r="N710" s="145" t="s">
        <v>41</v>
      </c>
      <c r="P710" s="146">
        <f>O710*H710</f>
        <v>0</v>
      </c>
      <c r="Q710" s="146">
        <v>0</v>
      </c>
      <c r="R710" s="146">
        <f>Q710*H710</f>
        <v>0</v>
      </c>
      <c r="S710" s="146">
        <v>1.0999999999999999E-2</v>
      </c>
      <c r="T710" s="147">
        <f>S710*H710</f>
        <v>1.0188200000000001</v>
      </c>
      <c r="AR710" s="148" t="s">
        <v>288</v>
      </c>
      <c r="AT710" s="148" t="s">
        <v>130</v>
      </c>
      <c r="AU710" s="148" t="s">
        <v>86</v>
      </c>
      <c r="AY710" s="17" t="s">
        <v>127</v>
      </c>
      <c r="BE710" s="149">
        <f>IF(N710="základní",J710,0)</f>
        <v>0</v>
      </c>
      <c r="BF710" s="149">
        <f>IF(N710="snížená",J710,0)</f>
        <v>0</v>
      </c>
      <c r="BG710" s="149">
        <f>IF(N710="zákl. přenesená",J710,0)</f>
        <v>0</v>
      </c>
      <c r="BH710" s="149">
        <f>IF(N710="sníž. přenesená",J710,0)</f>
        <v>0</v>
      </c>
      <c r="BI710" s="149">
        <f>IF(N710="nulová",J710,0)</f>
        <v>0</v>
      </c>
      <c r="BJ710" s="17" t="s">
        <v>84</v>
      </c>
      <c r="BK710" s="149">
        <f>ROUND(I710*H710,2)</f>
        <v>0</v>
      </c>
      <c r="BL710" s="17" t="s">
        <v>288</v>
      </c>
      <c r="BM710" s="148" t="s">
        <v>1208</v>
      </c>
    </row>
    <row r="711" spans="2:65" s="12" customFormat="1" ht="11.25">
      <c r="B711" s="157"/>
      <c r="D711" s="150" t="s">
        <v>218</v>
      </c>
      <c r="E711" s="158" t="s">
        <v>1</v>
      </c>
      <c r="F711" s="159" t="s">
        <v>1209</v>
      </c>
      <c r="H711" s="160">
        <v>92.62</v>
      </c>
      <c r="I711" s="161"/>
      <c r="L711" s="157"/>
      <c r="M711" s="162"/>
      <c r="T711" s="163"/>
      <c r="AT711" s="158" t="s">
        <v>218</v>
      </c>
      <c r="AU711" s="158" t="s">
        <v>86</v>
      </c>
      <c r="AV711" s="12" t="s">
        <v>86</v>
      </c>
      <c r="AW711" s="12" t="s">
        <v>32</v>
      </c>
      <c r="AX711" s="12" t="s">
        <v>84</v>
      </c>
      <c r="AY711" s="158" t="s">
        <v>127</v>
      </c>
    </row>
    <row r="712" spans="2:65" s="1" customFormat="1" ht="24.2" customHeight="1">
      <c r="B712" s="136"/>
      <c r="C712" s="137" t="s">
        <v>1210</v>
      </c>
      <c r="D712" s="137" t="s">
        <v>130</v>
      </c>
      <c r="E712" s="138" t="s">
        <v>1211</v>
      </c>
      <c r="F712" s="139" t="s">
        <v>1212</v>
      </c>
      <c r="G712" s="140" t="s">
        <v>216</v>
      </c>
      <c r="H712" s="141">
        <v>125</v>
      </c>
      <c r="I712" s="142"/>
      <c r="J712" s="143">
        <f>ROUND(I712*H712,2)</f>
        <v>0</v>
      </c>
      <c r="K712" s="139" t="s">
        <v>134</v>
      </c>
      <c r="L712" s="32"/>
      <c r="M712" s="144" t="s">
        <v>1</v>
      </c>
      <c r="N712" s="145" t="s">
        <v>41</v>
      </c>
      <c r="P712" s="146">
        <f>O712*H712</f>
        <v>0</v>
      </c>
      <c r="Q712" s="146">
        <v>0</v>
      </c>
      <c r="R712" s="146">
        <f>Q712*H712</f>
        <v>0</v>
      </c>
      <c r="S712" s="146">
        <v>0</v>
      </c>
      <c r="T712" s="147">
        <f>S712*H712</f>
        <v>0</v>
      </c>
      <c r="AR712" s="148" t="s">
        <v>288</v>
      </c>
      <c r="AT712" s="148" t="s">
        <v>130</v>
      </c>
      <c r="AU712" s="148" t="s">
        <v>86</v>
      </c>
      <c r="AY712" s="17" t="s">
        <v>127</v>
      </c>
      <c r="BE712" s="149">
        <f>IF(N712="základní",J712,0)</f>
        <v>0</v>
      </c>
      <c r="BF712" s="149">
        <f>IF(N712="snížená",J712,0)</f>
        <v>0</v>
      </c>
      <c r="BG712" s="149">
        <f>IF(N712="zákl. přenesená",J712,0)</f>
        <v>0</v>
      </c>
      <c r="BH712" s="149">
        <f>IF(N712="sníž. přenesená",J712,0)</f>
        <v>0</v>
      </c>
      <c r="BI712" s="149">
        <f>IF(N712="nulová",J712,0)</f>
        <v>0</v>
      </c>
      <c r="BJ712" s="17" t="s">
        <v>84</v>
      </c>
      <c r="BK712" s="149">
        <f>ROUND(I712*H712,2)</f>
        <v>0</v>
      </c>
      <c r="BL712" s="17" t="s">
        <v>288</v>
      </c>
      <c r="BM712" s="148" t="s">
        <v>1213</v>
      </c>
    </row>
    <row r="713" spans="2:65" s="12" customFormat="1" ht="11.25">
      <c r="B713" s="157"/>
      <c r="D713" s="150" t="s">
        <v>218</v>
      </c>
      <c r="E713" s="158" t="s">
        <v>1</v>
      </c>
      <c r="F713" s="159" t="s">
        <v>1214</v>
      </c>
      <c r="H713" s="160">
        <v>95</v>
      </c>
      <c r="I713" s="161"/>
      <c r="L713" s="157"/>
      <c r="M713" s="162"/>
      <c r="T713" s="163"/>
      <c r="AT713" s="158" t="s">
        <v>218</v>
      </c>
      <c r="AU713" s="158" t="s">
        <v>86</v>
      </c>
      <c r="AV713" s="12" t="s">
        <v>86</v>
      </c>
      <c r="AW713" s="12" t="s">
        <v>32</v>
      </c>
      <c r="AX713" s="12" t="s">
        <v>76</v>
      </c>
      <c r="AY713" s="158" t="s">
        <v>127</v>
      </c>
    </row>
    <row r="714" spans="2:65" s="12" customFormat="1" ht="11.25">
      <c r="B714" s="157"/>
      <c r="D714" s="150" t="s">
        <v>218</v>
      </c>
      <c r="E714" s="158" t="s">
        <v>1</v>
      </c>
      <c r="F714" s="159" t="s">
        <v>1215</v>
      </c>
      <c r="H714" s="160">
        <v>30</v>
      </c>
      <c r="I714" s="161"/>
      <c r="L714" s="157"/>
      <c r="M714" s="162"/>
      <c r="T714" s="163"/>
      <c r="AT714" s="158" t="s">
        <v>218</v>
      </c>
      <c r="AU714" s="158" t="s">
        <v>86</v>
      </c>
      <c r="AV714" s="12" t="s">
        <v>86</v>
      </c>
      <c r="AW714" s="12" t="s">
        <v>32</v>
      </c>
      <c r="AX714" s="12" t="s">
        <v>76</v>
      </c>
      <c r="AY714" s="158" t="s">
        <v>127</v>
      </c>
    </row>
    <row r="715" spans="2:65" s="13" customFormat="1" ht="11.25">
      <c r="B715" s="164"/>
      <c r="D715" s="150" t="s">
        <v>218</v>
      </c>
      <c r="E715" s="165" t="s">
        <v>1</v>
      </c>
      <c r="F715" s="166" t="s">
        <v>226</v>
      </c>
      <c r="H715" s="167">
        <v>125</v>
      </c>
      <c r="I715" s="168"/>
      <c r="L715" s="164"/>
      <c r="M715" s="169"/>
      <c r="T715" s="170"/>
      <c r="AT715" s="165" t="s">
        <v>218</v>
      </c>
      <c r="AU715" s="165" t="s">
        <v>86</v>
      </c>
      <c r="AV715" s="13" t="s">
        <v>148</v>
      </c>
      <c r="AW715" s="13" t="s">
        <v>32</v>
      </c>
      <c r="AX715" s="13" t="s">
        <v>84</v>
      </c>
      <c r="AY715" s="165" t="s">
        <v>127</v>
      </c>
    </row>
    <row r="716" spans="2:65" s="1" customFormat="1" ht="24.2" customHeight="1">
      <c r="B716" s="136"/>
      <c r="C716" s="137" t="s">
        <v>1216</v>
      </c>
      <c r="D716" s="137" t="s">
        <v>130</v>
      </c>
      <c r="E716" s="138" t="s">
        <v>1217</v>
      </c>
      <c r="F716" s="139" t="s">
        <v>1218</v>
      </c>
      <c r="G716" s="140" t="s">
        <v>216</v>
      </c>
      <c r="H716" s="141">
        <v>25</v>
      </c>
      <c r="I716" s="142"/>
      <c r="J716" s="143">
        <f>ROUND(I716*H716,2)</f>
        <v>0</v>
      </c>
      <c r="K716" s="139" t="s">
        <v>134</v>
      </c>
      <c r="L716" s="32"/>
      <c r="M716" s="144" t="s">
        <v>1</v>
      </c>
      <c r="N716" s="145" t="s">
        <v>41</v>
      </c>
      <c r="P716" s="146">
        <f>O716*H716</f>
        <v>0</v>
      </c>
      <c r="Q716" s="146">
        <v>0</v>
      </c>
      <c r="R716" s="146">
        <f>Q716*H716</f>
        <v>0</v>
      </c>
      <c r="S716" s="146">
        <v>0</v>
      </c>
      <c r="T716" s="147">
        <f>S716*H716</f>
        <v>0</v>
      </c>
      <c r="AR716" s="148" t="s">
        <v>288</v>
      </c>
      <c r="AT716" s="148" t="s">
        <v>130</v>
      </c>
      <c r="AU716" s="148" t="s">
        <v>86</v>
      </c>
      <c r="AY716" s="17" t="s">
        <v>127</v>
      </c>
      <c r="BE716" s="149">
        <f>IF(N716="základní",J716,0)</f>
        <v>0</v>
      </c>
      <c r="BF716" s="149">
        <f>IF(N716="snížená",J716,0)</f>
        <v>0</v>
      </c>
      <c r="BG716" s="149">
        <f>IF(N716="zákl. přenesená",J716,0)</f>
        <v>0</v>
      </c>
      <c r="BH716" s="149">
        <f>IF(N716="sníž. přenesená",J716,0)</f>
        <v>0</v>
      </c>
      <c r="BI716" s="149">
        <f>IF(N716="nulová",J716,0)</f>
        <v>0</v>
      </c>
      <c r="BJ716" s="17" t="s">
        <v>84</v>
      </c>
      <c r="BK716" s="149">
        <f>ROUND(I716*H716,2)</f>
        <v>0</v>
      </c>
      <c r="BL716" s="17" t="s">
        <v>288</v>
      </c>
      <c r="BM716" s="148" t="s">
        <v>1219</v>
      </c>
    </row>
    <row r="717" spans="2:65" s="12" customFormat="1" ht="11.25">
      <c r="B717" s="157"/>
      <c r="D717" s="150" t="s">
        <v>218</v>
      </c>
      <c r="E717" s="158" t="s">
        <v>1</v>
      </c>
      <c r="F717" s="159" t="s">
        <v>1220</v>
      </c>
      <c r="H717" s="160">
        <v>12.4</v>
      </c>
      <c r="I717" s="161"/>
      <c r="L717" s="157"/>
      <c r="M717" s="162"/>
      <c r="T717" s="163"/>
      <c r="AT717" s="158" t="s">
        <v>218</v>
      </c>
      <c r="AU717" s="158" t="s">
        <v>86</v>
      </c>
      <c r="AV717" s="12" t="s">
        <v>86</v>
      </c>
      <c r="AW717" s="12" t="s">
        <v>32</v>
      </c>
      <c r="AX717" s="12" t="s">
        <v>76</v>
      </c>
      <c r="AY717" s="158" t="s">
        <v>127</v>
      </c>
    </row>
    <row r="718" spans="2:65" s="12" customFormat="1" ht="11.25">
      <c r="B718" s="157"/>
      <c r="D718" s="150" t="s">
        <v>218</v>
      </c>
      <c r="E718" s="158" t="s">
        <v>1</v>
      </c>
      <c r="F718" s="159" t="s">
        <v>1221</v>
      </c>
      <c r="H718" s="160">
        <v>5.4</v>
      </c>
      <c r="I718" s="161"/>
      <c r="L718" s="157"/>
      <c r="M718" s="162"/>
      <c r="T718" s="163"/>
      <c r="AT718" s="158" t="s">
        <v>218</v>
      </c>
      <c r="AU718" s="158" t="s">
        <v>86</v>
      </c>
      <c r="AV718" s="12" t="s">
        <v>86</v>
      </c>
      <c r="AW718" s="12" t="s">
        <v>32</v>
      </c>
      <c r="AX718" s="12" t="s">
        <v>76</v>
      </c>
      <c r="AY718" s="158" t="s">
        <v>127</v>
      </c>
    </row>
    <row r="719" spans="2:65" s="14" customFormat="1" ht="11.25">
      <c r="B719" s="171"/>
      <c r="D719" s="150" t="s">
        <v>218</v>
      </c>
      <c r="E719" s="172" t="s">
        <v>1</v>
      </c>
      <c r="F719" s="173" t="s">
        <v>1222</v>
      </c>
      <c r="H719" s="174">
        <v>17.8</v>
      </c>
      <c r="I719" s="175"/>
      <c r="L719" s="171"/>
      <c r="M719" s="176"/>
      <c r="T719" s="177"/>
      <c r="AT719" s="172" t="s">
        <v>218</v>
      </c>
      <c r="AU719" s="172" t="s">
        <v>86</v>
      </c>
      <c r="AV719" s="14" t="s">
        <v>144</v>
      </c>
      <c r="AW719" s="14" t="s">
        <v>32</v>
      </c>
      <c r="AX719" s="14" t="s">
        <v>76</v>
      </c>
      <c r="AY719" s="172" t="s">
        <v>127</v>
      </c>
    </row>
    <row r="720" spans="2:65" s="12" customFormat="1" ht="11.25">
      <c r="B720" s="157"/>
      <c r="D720" s="150" t="s">
        <v>218</v>
      </c>
      <c r="E720" s="158" t="s">
        <v>1</v>
      </c>
      <c r="F720" s="159" t="s">
        <v>1223</v>
      </c>
      <c r="H720" s="160">
        <v>7.2</v>
      </c>
      <c r="I720" s="161"/>
      <c r="L720" s="157"/>
      <c r="M720" s="162"/>
      <c r="T720" s="163"/>
      <c r="AT720" s="158" t="s">
        <v>218</v>
      </c>
      <c r="AU720" s="158" t="s">
        <v>86</v>
      </c>
      <c r="AV720" s="12" t="s">
        <v>86</v>
      </c>
      <c r="AW720" s="12" t="s">
        <v>32</v>
      </c>
      <c r="AX720" s="12" t="s">
        <v>76</v>
      </c>
      <c r="AY720" s="158" t="s">
        <v>127</v>
      </c>
    </row>
    <row r="721" spans="2:65" s="14" customFormat="1" ht="11.25">
      <c r="B721" s="171"/>
      <c r="D721" s="150" t="s">
        <v>218</v>
      </c>
      <c r="E721" s="172" t="s">
        <v>1</v>
      </c>
      <c r="F721" s="173" t="s">
        <v>1224</v>
      </c>
      <c r="H721" s="174">
        <v>7.2</v>
      </c>
      <c r="I721" s="175"/>
      <c r="L721" s="171"/>
      <c r="M721" s="176"/>
      <c r="T721" s="177"/>
      <c r="AT721" s="172" t="s">
        <v>218</v>
      </c>
      <c r="AU721" s="172" t="s">
        <v>86</v>
      </c>
      <c r="AV721" s="14" t="s">
        <v>144</v>
      </c>
      <c r="AW721" s="14" t="s">
        <v>32</v>
      </c>
      <c r="AX721" s="14" t="s">
        <v>76</v>
      </c>
      <c r="AY721" s="172" t="s">
        <v>127</v>
      </c>
    </row>
    <row r="722" spans="2:65" s="13" customFormat="1" ht="11.25">
      <c r="B722" s="164"/>
      <c r="D722" s="150" t="s">
        <v>218</v>
      </c>
      <c r="E722" s="165" t="s">
        <v>1</v>
      </c>
      <c r="F722" s="166" t="s">
        <v>226</v>
      </c>
      <c r="H722" s="167">
        <v>25</v>
      </c>
      <c r="I722" s="168"/>
      <c r="L722" s="164"/>
      <c r="M722" s="169"/>
      <c r="T722" s="170"/>
      <c r="AT722" s="165" t="s">
        <v>218</v>
      </c>
      <c r="AU722" s="165" t="s">
        <v>86</v>
      </c>
      <c r="AV722" s="13" t="s">
        <v>148</v>
      </c>
      <c r="AW722" s="13" t="s">
        <v>32</v>
      </c>
      <c r="AX722" s="13" t="s">
        <v>84</v>
      </c>
      <c r="AY722" s="165" t="s">
        <v>127</v>
      </c>
    </row>
    <row r="723" spans="2:65" s="1" customFormat="1" ht="16.5" customHeight="1">
      <c r="B723" s="136"/>
      <c r="C723" s="178" t="s">
        <v>1225</v>
      </c>
      <c r="D723" s="178" t="s">
        <v>278</v>
      </c>
      <c r="E723" s="179" t="s">
        <v>1226</v>
      </c>
      <c r="F723" s="180" t="s">
        <v>1227</v>
      </c>
      <c r="G723" s="181" t="s">
        <v>265</v>
      </c>
      <c r="H723" s="182">
        <v>4.7E-2</v>
      </c>
      <c r="I723" s="183"/>
      <c r="J723" s="184">
        <f>ROUND(I723*H723,2)</f>
        <v>0</v>
      </c>
      <c r="K723" s="180" t="s">
        <v>134</v>
      </c>
      <c r="L723" s="185"/>
      <c r="M723" s="186" t="s">
        <v>1</v>
      </c>
      <c r="N723" s="187" t="s">
        <v>41</v>
      </c>
      <c r="P723" s="146">
        <f>O723*H723</f>
        <v>0</v>
      </c>
      <c r="Q723" s="146">
        <v>1</v>
      </c>
      <c r="R723" s="146">
        <f>Q723*H723</f>
        <v>4.7E-2</v>
      </c>
      <c r="S723" s="146">
        <v>0</v>
      </c>
      <c r="T723" s="147">
        <f>S723*H723</f>
        <v>0</v>
      </c>
      <c r="AR723" s="148" t="s">
        <v>376</v>
      </c>
      <c r="AT723" s="148" t="s">
        <v>278</v>
      </c>
      <c r="AU723" s="148" t="s">
        <v>86</v>
      </c>
      <c r="AY723" s="17" t="s">
        <v>127</v>
      </c>
      <c r="BE723" s="149">
        <f>IF(N723="základní",J723,0)</f>
        <v>0</v>
      </c>
      <c r="BF723" s="149">
        <f>IF(N723="snížená",J723,0)</f>
        <v>0</v>
      </c>
      <c r="BG723" s="149">
        <f>IF(N723="zákl. přenesená",J723,0)</f>
        <v>0</v>
      </c>
      <c r="BH723" s="149">
        <f>IF(N723="sníž. přenesená",J723,0)</f>
        <v>0</v>
      </c>
      <c r="BI723" s="149">
        <f>IF(N723="nulová",J723,0)</f>
        <v>0</v>
      </c>
      <c r="BJ723" s="17" t="s">
        <v>84</v>
      </c>
      <c r="BK723" s="149">
        <f>ROUND(I723*H723,2)</f>
        <v>0</v>
      </c>
      <c r="BL723" s="17" t="s">
        <v>288</v>
      </c>
      <c r="BM723" s="148" t="s">
        <v>1228</v>
      </c>
    </row>
    <row r="724" spans="2:65" s="1" customFormat="1" ht="19.5">
      <c r="B724" s="32"/>
      <c r="D724" s="150" t="s">
        <v>137</v>
      </c>
      <c r="F724" s="151" t="s">
        <v>1229</v>
      </c>
      <c r="I724" s="152"/>
      <c r="L724" s="32"/>
      <c r="M724" s="153"/>
      <c r="T724" s="56"/>
      <c r="AT724" s="17" t="s">
        <v>137</v>
      </c>
      <c r="AU724" s="17" t="s">
        <v>86</v>
      </c>
    </row>
    <row r="725" spans="2:65" s="12" customFormat="1" ht="11.25">
      <c r="B725" s="157"/>
      <c r="D725" s="150" t="s">
        <v>218</v>
      </c>
      <c r="E725" s="158" t="s">
        <v>1</v>
      </c>
      <c r="F725" s="159" t="s">
        <v>1230</v>
      </c>
      <c r="H725" s="160">
        <v>3.7999999999999999E-2</v>
      </c>
      <c r="I725" s="161"/>
      <c r="L725" s="157"/>
      <c r="M725" s="162"/>
      <c r="T725" s="163"/>
      <c r="AT725" s="158" t="s">
        <v>218</v>
      </c>
      <c r="AU725" s="158" t="s">
        <v>86</v>
      </c>
      <c r="AV725" s="12" t="s">
        <v>86</v>
      </c>
      <c r="AW725" s="12" t="s">
        <v>32</v>
      </c>
      <c r="AX725" s="12" t="s">
        <v>76</v>
      </c>
      <c r="AY725" s="158" t="s">
        <v>127</v>
      </c>
    </row>
    <row r="726" spans="2:65" s="12" customFormat="1" ht="11.25">
      <c r="B726" s="157"/>
      <c r="D726" s="150" t="s">
        <v>218</v>
      </c>
      <c r="E726" s="158" t="s">
        <v>1</v>
      </c>
      <c r="F726" s="159" t="s">
        <v>1231</v>
      </c>
      <c r="H726" s="160">
        <v>8.9999999999999993E-3</v>
      </c>
      <c r="I726" s="161"/>
      <c r="L726" s="157"/>
      <c r="M726" s="162"/>
      <c r="T726" s="163"/>
      <c r="AT726" s="158" t="s">
        <v>218</v>
      </c>
      <c r="AU726" s="158" t="s">
        <v>86</v>
      </c>
      <c r="AV726" s="12" t="s">
        <v>86</v>
      </c>
      <c r="AW726" s="12" t="s">
        <v>32</v>
      </c>
      <c r="AX726" s="12" t="s">
        <v>76</v>
      </c>
      <c r="AY726" s="158" t="s">
        <v>127</v>
      </c>
    </row>
    <row r="727" spans="2:65" s="13" customFormat="1" ht="11.25">
      <c r="B727" s="164"/>
      <c r="D727" s="150" t="s">
        <v>218</v>
      </c>
      <c r="E727" s="165" t="s">
        <v>1</v>
      </c>
      <c r="F727" s="166" t="s">
        <v>226</v>
      </c>
      <c r="H727" s="167">
        <v>4.7E-2</v>
      </c>
      <c r="I727" s="168"/>
      <c r="L727" s="164"/>
      <c r="M727" s="169"/>
      <c r="T727" s="170"/>
      <c r="AT727" s="165" t="s">
        <v>218</v>
      </c>
      <c r="AU727" s="165" t="s">
        <v>86</v>
      </c>
      <c r="AV727" s="13" t="s">
        <v>148</v>
      </c>
      <c r="AW727" s="13" t="s">
        <v>32</v>
      </c>
      <c r="AX727" s="13" t="s">
        <v>84</v>
      </c>
      <c r="AY727" s="165" t="s">
        <v>127</v>
      </c>
    </row>
    <row r="728" spans="2:65" s="1" customFormat="1" ht="24.2" customHeight="1">
      <c r="B728" s="136"/>
      <c r="C728" s="137" t="s">
        <v>1232</v>
      </c>
      <c r="D728" s="137" t="s">
        <v>130</v>
      </c>
      <c r="E728" s="138" t="s">
        <v>1233</v>
      </c>
      <c r="F728" s="139" t="s">
        <v>1234</v>
      </c>
      <c r="G728" s="140" t="s">
        <v>216</v>
      </c>
      <c r="H728" s="141">
        <v>250</v>
      </c>
      <c r="I728" s="142"/>
      <c r="J728" s="143">
        <f>ROUND(I728*H728,2)</f>
        <v>0</v>
      </c>
      <c r="K728" s="139" t="s">
        <v>134</v>
      </c>
      <c r="L728" s="32"/>
      <c r="M728" s="144" t="s">
        <v>1</v>
      </c>
      <c r="N728" s="145" t="s">
        <v>41</v>
      </c>
      <c r="P728" s="146">
        <f>O728*H728</f>
        <v>0</v>
      </c>
      <c r="Q728" s="146">
        <v>4.0000000000000002E-4</v>
      </c>
      <c r="R728" s="146">
        <f>Q728*H728</f>
        <v>0.1</v>
      </c>
      <c r="S728" s="146">
        <v>0</v>
      </c>
      <c r="T728" s="147">
        <f>S728*H728</f>
        <v>0</v>
      </c>
      <c r="AR728" s="148" t="s">
        <v>288</v>
      </c>
      <c r="AT728" s="148" t="s">
        <v>130</v>
      </c>
      <c r="AU728" s="148" t="s">
        <v>86</v>
      </c>
      <c r="AY728" s="17" t="s">
        <v>127</v>
      </c>
      <c r="BE728" s="149">
        <f>IF(N728="základní",J728,0)</f>
        <v>0</v>
      </c>
      <c r="BF728" s="149">
        <f>IF(N728="snížená",J728,0)</f>
        <v>0</v>
      </c>
      <c r="BG728" s="149">
        <f>IF(N728="zákl. přenesená",J728,0)</f>
        <v>0</v>
      </c>
      <c r="BH728" s="149">
        <f>IF(N728="sníž. přenesená",J728,0)</f>
        <v>0</v>
      </c>
      <c r="BI728" s="149">
        <f>IF(N728="nulová",J728,0)</f>
        <v>0</v>
      </c>
      <c r="BJ728" s="17" t="s">
        <v>84</v>
      </c>
      <c r="BK728" s="149">
        <f>ROUND(I728*H728,2)</f>
        <v>0</v>
      </c>
      <c r="BL728" s="17" t="s">
        <v>288</v>
      </c>
      <c r="BM728" s="148" t="s">
        <v>1235</v>
      </c>
    </row>
    <row r="729" spans="2:65" s="12" customFormat="1" ht="11.25">
      <c r="B729" s="157"/>
      <c r="D729" s="150" t="s">
        <v>218</v>
      </c>
      <c r="E729" s="158" t="s">
        <v>1</v>
      </c>
      <c r="F729" s="159" t="s">
        <v>1236</v>
      </c>
      <c r="H729" s="160">
        <v>250</v>
      </c>
      <c r="I729" s="161"/>
      <c r="L729" s="157"/>
      <c r="M729" s="162"/>
      <c r="T729" s="163"/>
      <c r="AT729" s="158" t="s">
        <v>218</v>
      </c>
      <c r="AU729" s="158" t="s">
        <v>86</v>
      </c>
      <c r="AV729" s="12" t="s">
        <v>86</v>
      </c>
      <c r="AW729" s="12" t="s">
        <v>32</v>
      </c>
      <c r="AX729" s="12" t="s">
        <v>84</v>
      </c>
      <c r="AY729" s="158" t="s">
        <v>127</v>
      </c>
    </row>
    <row r="730" spans="2:65" s="1" customFormat="1" ht="24.2" customHeight="1">
      <c r="B730" s="136"/>
      <c r="C730" s="137" t="s">
        <v>1237</v>
      </c>
      <c r="D730" s="137" t="s">
        <v>130</v>
      </c>
      <c r="E730" s="138" t="s">
        <v>1238</v>
      </c>
      <c r="F730" s="139" t="s">
        <v>1239</v>
      </c>
      <c r="G730" s="140" t="s">
        <v>216</v>
      </c>
      <c r="H730" s="141">
        <v>50</v>
      </c>
      <c r="I730" s="142"/>
      <c r="J730" s="143">
        <f>ROUND(I730*H730,2)</f>
        <v>0</v>
      </c>
      <c r="K730" s="139" t="s">
        <v>134</v>
      </c>
      <c r="L730" s="32"/>
      <c r="M730" s="144" t="s">
        <v>1</v>
      </c>
      <c r="N730" s="145" t="s">
        <v>41</v>
      </c>
      <c r="P730" s="146">
        <f>O730*H730</f>
        <v>0</v>
      </c>
      <c r="Q730" s="146">
        <v>4.0000000000000002E-4</v>
      </c>
      <c r="R730" s="146">
        <f>Q730*H730</f>
        <v>0.02</v>
      </c>
      <c r="S730" s="146">
        <v>0</v>
      </c>
      <c r="T730" s="147">
        <f>S730*H730</f>
        <v>0</v>
      </c>
      <c r="AR730" s="148" t="s">
        <v>288</v>
      </c>
      <c r="AT730" s="148" t="s">
        <v>130</v>
      </c>
      <c r="AU730" s="148" t="s">
        <v>86</v>
      </c>
      <c r="AY730" s="17" t="s">
        <v>127</v>
      </c>
      <c r="BE730" s="149">
        <f>IF(N730="základní",J730,0)</f>
        <v>0</v>
      </c>
      <c r="BF730" s="149">
        <f>IF(N730="snížená",J730,0)</f>
        <v>0</v>
      </c>
      <c r="BG730" s="149">
        <f>IF(N730="zákl. přenesená",J730,0)</f>
        <v>0</v>
      </c>
      <c r="BH730" s="149">
        <f>IF(N730="sníž. přenesená",J730,0)</f>
        <v>0</v>
      </c>
      <c r="BI730" s="149">
        <f>IF(N730="nulová",J730,0)</f>
        <v>0</v>
      </c>
      <c r="BJ730" s="17" t="s">
        <v>84</v>
      </c>
      <c r="BK730" s="149">
        <f>ROUND(I730*H730,2)</f>
        <v>0</v>
      </c>
      <c r="BL730" s="17" t="s">
        <v>288</v>
      </c>
      <c r="BM730" s="148" t="s">
        <v>1240</v>
      </c>
    </row>
    <row r="731" spans="2:65" s="12" customFormat="1" ht="11.25">
      <c r="B731" s="157"/>
      <c r="D731" s="150" t="s">
        <v>218</v>
      </c>
      <c r="E731" s="158" t="s">
        <v>1</v>
      </c>
      <c r="F731" s="159" t="s">
        <v>1241</v>
      </c>
      <c r="H731" s="160">
        <v>50</v>
      </c>
      <c r="I731" s="161"/>
      <c r="L731" s="157"/>
      <c r="M731" s="162"/>
      <c r="T731" s="163"/>
      <c r="AT731" s="158" t="s">
        <v>218</v>
      </c>
      <c r="AU731" s="158" t="s">
        <v>86</v>
      </c>
      <c r="AV731" s="12" t="s">
        <v>86</v>
      </c>
      <c r="AW731" s="12" t="s">
        <v>32</v>
      </c>
      <c r="AX731" s="12" t="s">
        <v>84</v>
      </c>
      <c r="AY731" s="158" t="s">
        <v>127</v>
      </c>
    </row>
    <row r="732" spans="2:65" s="1" customFormat="1" ht="49.15" customHeight="1">
      <c r="B732" s="136"/>
      <c r="C732" s="178" t="s">
        <v>1242</v>
      </c>
      <c r="D732" s="178" t="s">
        <v>278</v>
      </c>
      <c r="E732" s="179" t="s">
        <v>1243</v>
      </c>
      <c r="F732" s="180" t="s">
        <v>1244</v>
      </c>
      <c r="G732" s="181" t="s">
        <v>216</v>
      </c>
      <c r="H732" s="182">
        <v>317.5</v>
      </c>
      <c r="I732" s="183"/>
      <c r="J732" s="184">
        <f>ROUND(I732*H732,2)</f>
        <v>0</v>
      </c>
      <c r="K732" s="180" t="s">
        <v>134</v>
      </c>
      <c r="L732" s="185"/>
      <c r="M732" s="186" t="s">
        <v>1</v>
      </c>
      <c r="N732" s="187" t="s">
        <v>41</v>
      </c>
      <c r="P732" s="146">
        <f>O732*H732</f>
        <v>0</v>
      </c>
      <c r="Q732" s="146">
        <v>5.4000000000000003E-3</v>
      </c>
      <c r="R732" s="146">
        <f>Q732*H732</f>
        <v>1.7145000000000001</v>
      </c>
      <c r="S732" s="146">
        <v>0</v>
      </c>
      <c r="T732" s="147">
        <f>S732*H732</f>
        <v>0</v>
      </c>
      <c r="AR732" s="148" t="s">
        <v>376</v>
      </c>
      <c r="AT732" s="148" t="s">
        <v>278</v>
      </c>
      <c r="AU732" s="148" t="s">
        <v>86</v>
      </c>
      <c r="AY732" s="17" t="s">
        <v>127</v>
      </c>
      <c r="BE732" s="149">
        <f>IF(N732="základní",J732,0)</f>
        <v>0</v>
      </c>
      <c r="BF732" s="149">
        <f>IF(N732="snížená",J732,0)</f>
        <v>0</v>
      </c>
      <c r="BG732" s="149">
        <f>IF(N732="zákl. přenesená",J732,0)</f>
        <v>0</v>
      </c>
      <c r="BH732" s="149">
        <f>IF(N732="sníž. přenesená",J732,0)</f>
        <v>0</v>
      </c>
      <c r="BI732" s="149">
        <f>IF(N732="nulová",J732,0)</f>
        <v>0</v>
      </c>
      <c r="BJ732" s="17" t="s">
        <v>84</v>
      </c>
      <c r="BK732" s="149">
        <f>ROUND(I732*H732,2)</f>
        <v>0</v>
      </c>
      <c r="BL732" s="17" t="s">
        <v>288</v>
      </c>
      <c r="BM732" s="148" t="s">
        <v>1245</v>
      </c>
    </row>
    <row r="733" spans="2:65" s="12" customFormat="1" ht="11.25">
      <c r="B733" s="157"/>
      <c r="D733" s="150" t="s">
        <v>218</v>
      </c>
      <c r="E733" s="158" t="s">
        <v>1</v>
      </c>
      <c r="F733" s="159" t="s">
        <v>1246</v>
      </c>
      <c r="H733" s="160">
        <v>287.5</v>
      </c>
      <c r="I733" s="161"/>
      <c r="L733" s="157"/>
      <c r="M733" s="162"/>
      <c r="T733" s="163"/>
      <c r="AT733" s="158" t="s">
        <v>218</v>
      </c>
      <c r="AU733" s="158" t="s">
        <v>86</v>
      </c>
      <c r="AV733" s="12" t="s">
        <v>86</v>
      </c>
      <c r="AW733" s="12" t="s">
        <v>32</v>
      </c>
      <c r="AX733" s="12" t="s">
        <v>76</v>
      </c>
      <c r="AY733" s="158" t="s">
        <v>127</v>
      </c>
    </row>
    <row r="734" spans="2:65" s="12" customFormat="1" ht="11.25">
      <c r="B734" s="157"/>
      <c r="D734" s="150" t="s">
        <v>218</v>
      </c>
      <c r="E734" s="158" t="s">
        <v>1</v>
      </c>
      <c r="F734" s="159" t="s">
        <v>1247</v>
      </c>
      <c r="H734" s="160">
        <v>30</v>
      </c>
      <c r="I734" s="161"/>
      <c r="L734" s="157"/>
      <c r="M734" s="162"/>
      <c r="T734" s="163"/>
      <c r="AT734" s="158" t="s">
        <v>218</v>
      </c>
      <c r="AU734" s="158" t="s">
        <v>86</v>
      </c>
      <c r="AV734" s="12" t="s">
        <v>86</v>
      </c>
      <c r="AW734" s="12" t="s">
        <v>32</v>
      </c>
      <c r="AX734" s="12" t="s">
        <v>76</v>
      </c>
      <c r="AY734" s="158" t="s">
        <v>127</v>
      </c>
    </row>
    <row r="735" spans="2:65" s="13" customFormat="1" ht="11.25">
      <c r="B735" s="164"/>
      <c r="D735" s="150" t="s">
        <v>218</v>
      </c>
      <c r="E735" s="165" t="s">
        <v>1</v>
      </c>
      <c r="F735" s="166" t="s">
        <v>226</v>
      </c>
      <c r="H735" s="167">
        <v>317.5</v>
      </c>
      <c r="I735" s="168"/>
      <c r="L735" s="164"/>
      <c r="M735" s="169"/>
      <c r="T735" s="170"/>
      <c r="AT735" s="165" t="s">
        <v>218</v>
      </c>
      <c r="AU735" s="165" t="s">
        <v>86</v>
      </c>
      <c r="AV735" s="13" t="s">
        <v>148</v>
      </c>
      <c r="AW735" s="13" t="s">
        <v>32</v>
      </c>
      <c r="AX735" s="13" t="s">
        <v>84</v>
      </c>
      <c r="AY735" s="165" t="s">
        <v>127</v>
      </c>
    </row>
    <row r="736" spans="2:65" s="1" customFormat="1" ht="24.2" customHeight="1">
      <c r="B736" s="136"/>
      <c r="C736" s="137" t="s">
        <v>1248</v>
      </c>
      <c r="D736" s="137" t="s">
        <v>130</v>
      </c>
      <c r="E736" s="138" t="s">
        <v>1249</v>
      </c>
      <c r="F736" s="139" t="s">
        <v>1250</v>
      </c>
      <c r="G736" s="140" t="s">
        <v>216</v>
      </c>
      <c r="H736" s="141">
        <v>20.34</v>
      </c>
      <c r="I736" s="142"/>
      <c r="J736" s="143">
        <f>ROUND(I736*H736,2)</f>
        <v>0</v>
      </c>
      <c r="K736" s="139" t="s">
        <v>134</v>
      </c>
      <c r="L736" s="32"/>
      <c r="M736" s="144" t="s">
        <v>1</v>
      </c>
      <c r="N736" s="145" t="s">
        <v>41</v>
      </c>
      <c r="P736" s="146">
        <f>O736*H736</f>
        <v>0</v>
      </c>
      <c r="Q736" s="146">
        <v>4.0000000000000002E-4</v>
      </c>
      <c r="R736" s="146">
        <f>Q736*H736</f>
        <v>8.1360000000000009E-3</v>
      </c>
      <c r="S736" s="146">
        <v>0</v>
      </c>
      <c r="T736" s="147">
        <f>S736*H736</f>
        <v>0</v>
      </c>
      <c r="AR736" s="148" t="s">
        <v>288</v>
      </c>
      <c r="AT736" s="148" t="s">
        <v>130</v>
      </c>
      <c r="AU736" s="148" t="s">
        <v>86</v>
      </c>
      <c r="AY736" s="17" t="s">
        <v>127</v>
      </c>
      <c r="BE736" s="149">
        <f>IF(N736="základní",J736,0)</f>
        <v>0</v>
      </c>
      <c r="BF736" s="149">
        <f>IF(N736="snížená",J736,0)</f>
        <v>0</v>
      </c>
      <c r="BG736" s="149">
        <f>IF(N736="zákl. přenesená",J736,0)</f>
        <v>0</v>
      </c>
      <c r="BH736" s="149">
        <f>IF(N736="sníž. přenesená",J736,0)</f>
        <v>0</v>
      </c>
      <c r="BI736" s="149">
        <f>IF(N736="nulová",J736,0)</f>
        <v>0</v>
      </c>
      <c r="BJ736" s="17" t="s">
        <v>84</v>
      </c>
      <c r="BK736" s="149">
        <f>ROUND(I736*H736,2)</f>
        <v>0</v>
      </c>
      <c r="BL736" s="17" t="s">
        <v>288</v>
      </c>
      <c r="BM736" s="148" t="s">
        <v>1251</v>
      </c>
    </row>
    <row r="737" spans="2:65" s="12" customFormat="1" ht="11.25">
      <c r="B737" s="157"/>
      <c r="D737" s="150" t="s">
        <v>218</v>
      </c>
      <c r="E737" s="158" t="s">
        <v>1</v>
      </c>
      <c r="F737" s="159" t="s">
        <v>1252</v>
      </c>
      <c r="H737" s="160">
        <v>11.8</v>
      </c>
      <c r="I737" s="161"/>
      <c r="L737" s="157"/>
      <c r="M737" s="162"/>
      <c r="T737" s="163"/>
      <c r="AT737" s="158" t="s">
        <v>218</v>
      </c>
      <c r="AU737" s="158" t="s">
        <v>86</v>
      </c>
      <c r="AV737" s="12" t="s">
        <v>86</v>
      </c>
      <c r="AW737" s="12" t="s">
        <v>32</v>
      </c>
      <c r="AX737" s="12" t="s">
        <v>76</v>
      </c>
      <c r="AY737" s="158" t="s">
        <v>127</v>
      </c>
    </row>
    <row r="738" spans="2:65" s="12" customFormat="1" ht="11.25">
      <c r="B738" s="157"/>
      <c r="D738" s="150" t="s">
        <v>218</v>
      </c>
      <c r="E738" s="158" t="s">
        <v>1</v>
      </c>
      <c r="F738" s="159" t="s">
        <v>1253</v>
      </c>
      <c r="H738" s="160">
        <v>8.5399999999999991</v>
      </c>
      <c r="I738" s="161"/>
      <c r="L738" s="157"/>
      <c r="M738" s="162"/>
      <c r="T738" s="163"/>
      <c r="AT738" s="158" t="s">
        <v>218</v>
      </c>
      <c r="AU738" s="158" t="s">
        <v>86</v>
      </c>
      <c r="AV738" s="12" t="s">
        <v>86</v>
      </c>
      <c r="AW738" s="12" t="s">
        <v>32</v>
      </c>
      <c r="AX738" s="12" t="s">
        <v>76</v>
      </c>
      <c r="AY738" s="158" t="s">
        <v>127</v>
      </c>
    </row>
    <row r="739" spans="2:65" s="13" customFormat="1" ht="11.25">
      <c r="B739" s="164"/>
      <c r="D739" s="150" t="s">
        <v>218</v>
      </c>
      <c r="E739" s="165" t="s">
        <v>1</v>
      </c>
      <c r="F739" s="166" t="s">
        <v>226</v>
      </c>
      <c r="H739" s="167">
        <v>20.34</v>
      </c>
      <c r="I739" s="168"/>
      <c r="L739" s="164"/>
      <c r="M739" s="169"/>
      <c r="T739" s="170"/>
      <c r="AT739" s="165" t="s">
        <v>218</v>
      </c>
      <c r="AU739" s="165" t="s">
        <v>86</v>
      </c>
      <c r="AV739" s="13" t="s">
        <v>148</v>
      </c>
      <c r="AW739" s="13" t="s">
        <v>32</v>
      </c>
      <c r="AX739" s="13" t="s">
        <v>84</v>
      </c>
      <c r="AY739" s="165" t="s">
        <v>127</v>
      </c>
    </row>
    <row r="740" spans="2:65" s="1" customFormat="1" ht="24.2" customHeight="1">
      <c r="B740" s="136"/>
      <c r="C740" s="137" t="s">
        <v>1254</v>
      </c>
      <c r="D740" s="137" t="s">
        <v>130</v>
      </c>
      <c r="E740" s="138" t="s">
        <v>1255</v>
      </c>
      <c r="F740" s="139" t="s">
        <v>1256</v>
      </c>
      <c r="G740" s="140" t="s">
        <v>314</v>
      </c>
      <c r="H740" s="141">
        <v>24</v>
      </c>
      <c r="I740" s="142"/>
      <c r="J740" s="143">
        <f>ROUND(I740*H740,2)</f>
        <v>0</v>
      </c>
      <c r="K740" s="139" t="s">
        <v>134</v>
      </c>
      <c r="L740" s="32"/>
      <c r="M740" s="144" t="s">
        <v>1</v>
      </c>
      <c r="N740" s="145" t="s">
        <v>41</v>
      </c>
      <c r="P740" s="146">
        <f>O740*H740</f>
        <v>0</v>
      </c>
      <c r="Q740" s="146">
        <v>1.6000000000000001E-4</v>
      </c>
      <c r="R740" s="146">
        <f>Q740*H740</f>
        <v>3.8400000000000005E-3</v>
      </c>
      <c r="S740" s="146">
        <v>0</v>
      </c>
      <c r="T740" s="147">
        <f>S740*H740</f>
        <v>0</v>
      </c>
      <c r="AR740" s="148" t="s">
        <v>288</v>
      </c>
      <c r="AT740" s="148" t="s">
        <v>130</v>
      </c>
      <c r="AU740" s="148" t="s">
        <v>86</v>
      </c>
      <c r="AY740" s="17" t="s">
        <v>127</v>
      </c>
      <c r="BE740" s="149">
        <f>IF(N740="základní",J740,0)</f>
        <v>0</v>
      </c>
      <c r="BF740" s="149">
        <f>IF(N740="snížená",J740,0)</f>
        <v>0</v>
      </c>
      <c r="BG740" s="149">
        <f>IF(N740="zákl. přenesená",J740,0)</f>
        <v>0</v>
      </c>
      <c r="BH740" s="149">
        <f>IF(N740="sníž. přenesená",J740,0)</f>
        <v>0</v>
      </c>
      <c r="BI740" s="149">
        <f>IF(N740="nulová",J740,0)</f>
        <v>0</v>
      </c>
      <c r="BJ740" s="17" t="s">
        <v>84</v>
      </c>
      <c r="BK740" s="149">
        <f>ROUND(I740*H740,2)</f>
        <v>0</v>
      </c>
      <c r="BL740" s="17" t="s">
        <v>288</v>
      </c>
      <c r="BM740" s="148" t="s">
        <v>1257</v>
      </c>
    </row>
    <row r="741" spans="2:65" s="12" customFormat="1" ht="11.25">
      <c r="B741" s="157"/>
      <c r="D741" s="150" t="s">
        <v>218</v>
      </c>
      <c r="E741" s="158" t="s">
        <v>1</v>
      </c>
      <c r="F741" s="159" t="s">
        <v>1258</v>
      </c>
      <c r="H741" s="160">
        <v>24</v>
      </c>
      <c r="I741" s="161"/>
      <c r="L741" s="157"/>
      <c r="M741" s="162"/>
      <c r="T741" s="163"/>
      <c r="AT741" s="158" t="s">
        <v>218</v>
      </c>
      <c r="AU741" s="158" t="s">
        <v>86</v>
      </c>
      <c r="AV741" s="12" t="s">
        <v>86</v>
      </c>
      <c r="AW741" s="12" t="s">
        <v>32</v>
      </c>
      <c r="AX741" s="12" t="s">
        <v>84</v>
      </c>
      <c r="AY741" s="158" t="s">
        <v>127</v>
      </c>
    </row>
    <row r="742" spans="2:65" s="1" customFormat="1" ht="37.9" customHeight="1">
      <c r="B742" s="136"/>
      <c r="C742" s="137" t="s">
        <v>1259</v>
      </c>
      <c r="D742" s="137" t="s">
        <v>130</v>
      </c>
      <c r="E742" s="138" t="s">
        <v>1260</v>
      </c>
      <c r="F742" s="139" t="s">
        <v>1261</v>
      </c>
      <c r="G742" s="140" t="s">
        <v>216</v>
      </c>
      <c r="H742" s="141">
        <v>4.8</v>
      </c>
      <c r="I742" s="142"/>
      <c r="J742" s="143">
        <f>ROUND(I742*H742,2)</f>
        <v>0</v>
      </c>
      <c r="K742" s="139" t="s">
        <v>134</v>
      </c>
      <c r="L742" s="32"/>
      <c r="M742" s="144" t="s">
        <v>1</v>
      </c>
      <c r="N742" s="145" t="s">
        <v>41</v>
      </c>
      <c r="P742" s="146">
        <f>O742*H742</f>
        <v>0</v>
      </c>
      <c r="Q742" s="146">
        <v>3.5000000000000001E-3</v>
      </c>
      <c r="R742" s="146">
        <f>Q742*H742</f>
        <v>1.6799999999999999E-2</v>
      </c>
      <c r="S742" s="146">
        <v>0</v>
      </c>
      <c r="T742" s="147">
        <f>S742*H742</f>
        <v>0</v>
      </c>
      <c r="AR742" s="148" t="s">
        <v>288</v>
      </c>
      <c r="AT742" s="148" t="s">
        <v>130</v>
      </c>
      <c r="AU742" s="148" t="s">
        <v>86</v>
      </c>
      <c r="AY742" s="17" t="s">
        <v>127</v>
      </c>
      <c r="BE742" s="149">
        <f>IF(N742="základní",J742,0)</f>
        <v>0</v>
      </c>
      <c r="BF742" s="149">
        <f>IF(N742="snížená",J742,0)</f>
        <v>0</v>
      </c>
      <c r="BG742" s="149">
        <f>IF(N742="zákl. přenesená",J742,0)</f>
        <v>0</v>
      </c>
      <c r="BH742" s="149">
        <f>IF(N742="sníž. přenesená",J742,0)</f>
        <v>0</v>
      </c>
      <c r="BI742" s="149">
        <f>IF(N742="nulová",J742,0)</f>
        <v>0</v>
      </c>
      <c r="BJ742" s="17" t="s">
        <v>84</v>
      </c>
      <c r="BK742" s="149">
        <f>ROUND(I742*H742,2)</f>
        <v>0</v>
      </c>
      <c r="BL742" s="17" t="s">
        <v>288</v>
      </c>
      <c r="BM742" s="148" t="s">
        <v>1262</v>
      </c>
    </row>
    <row r="743" spans="2:65" s="12" customFormat="1" ht="11.25">
      <c r="B743" s="157"/>
      <c r="D743" s="150" t="s">
        <v>218</v>
      </c>
      <c r="E743" s="158" t="s">
        <v>1</v>
      </c>
      <c r="F743" s="159" t="s">
        <v>1263</v>
      </c>
      <c r="H743" s="160">
        <v>4.8</v>
      </c>
      <c r="I743" s="161"/>
      <c r="L743" s="157"/>
      <c r="M743" s="162"/>
      <c r="T743" s="163"/>
      <c r="AT743" s="158" t="s">
        <v>218</v>
      </c>
      <c r="AU743" s="158" t="s">
        <v>86</v>
      </c>
      <c r="AV743" s="12" t="s">
        <v>86</v>
      </c>
      <c r="AW743" s="12" t="s">
        <v>32</v>
      </c>
      <c r="AX743" s="12" t="s">
        <v>84</v>
      </c>
      <c r="AY743" s="158" t="s">
        <v>127</v>
      </c>
    </row>
    <row r="744" spans="2:65" s="1" customFormat="1" ht="16.5" customHeight="1">
      <c r="B744" s="136"/>
      <c r="C744" s="137" t="s">
        <v>1264</v>
      </c>
      <c r="D744" s="137" t="s">
        <v>130</v>
      </c>
      <c r="E744" s="138" t="s">
        <v>1265</v>
      </c>
      <c r="F744" s="139" t="s">
        <v>1266</v>
      </c>
      <c r="G744" s="140" t="s">
        <v>216</v>
      </c>
      <c r="H744" s="141">
        <v>8</v>
      </c>
      <c r="I744" s="142"/>
      <c r="J744" s="143">
        <f>ROUND(I744*H744,2)</f>
        <v>0</v>
      </c>
      <c r="K744" s="139" t="s">
        <v>1</v>
      </c>
      <c r="L744" s="32"/>
      <c r="M744" s="144" t="s">
        <v>1</v>
      </c>
      <c r="N744" s="145" t="s">
        <v>41</v>
      </c>
      <c r="P744" s="146">
        <f>O744*H744</f>
        <v>0</v>
      </c>
      <c r="Q744" s="146">
        <v>0</v>
      </c>
      <c r="R744" s="146">
        <f>Q744*H744</f>
        <v>0</v>
      </c>
      <c r="S744" s="146">
        <v>0</v>
      </c>
      <c r="T744" s="147">
        <f>S744*H744</f>
        <v>0</v>
      </c>
      <c r="AR744" s="148" t="s">
        <v>288</v>
      </c>
      <c r="AT744" s="148" t="s">
        <v>130</v>
      </c>
      <c r="AU744" s="148" t="s">
        <v>86</v>
      </c>
      <c r="AY744" s="17" t="s">
        <v>127</v>
      </c>
      <c r="BE744" s="149">
        <f>IF(N744="základní",J744,0)</f>
        <v>0</v>
      </c>
      <c r="BF744" s="149">
        <f>IF(N744="snížená",J744,0)</f>
        <v>0</v>
      </c>
      <c r="BG744" s="149">
        <f>IF(N744="zákl. přenesená",J744,0)</f>
        <v>0</v>
      </c>
      <c r="BH744" s="149">
        <f>IF(N744="sníž. přenesená",J744,0)</f>
        <v>0</v>
      </c>
      <c r="BI744" s="149">
        <f>IF(N744="nulová",J744,0)</f>
        <v>0</v>
      </c>
      <c r="BJ744" s="17" t="s">
        <v>84</v>
      </c>
      <c r="BK744" s="149">
        <f>ROUND(I744*H744,2)</f>
        <v>0</v>
      </c>
      <c r="BL744" s="17" t="s">
        <v>288</v>
      </c>
      <c r="BM744" s="148" t="s">
        <v>1267</v>
      </c>
    </row>
    <row r="745" spans="2:65" s="1" customFormat="1" ht="33" customHeight="1">
      <c r="B745" s="136"/>
      <c r="C745" s="137" t="s">
        <v>1268</v>
      </c>
      <c r="D745" s="137" t="s">
        <v>130</v>
      </c>
      <c r="E745" s="138" t="s">
        <v>1269</v>
      </c>
      <c r="F745" s="139" t="s">
        <v>1270</v>
      </c>
      <c r="G745" s="140" t="s">
        <v>265</v>
      </c>
      <c r="H745" s="141">
        <v>1.91</v>
      </c>
      <c r="I745" s="142"/>
      <c r="J745" s="143">
        <f>ROUND(I745*H745,2)</f>
        <v>0</v>
      </c>
      <c r="K745" s="139" t="s">
        <v>134</v>
      </c>
      <c r="L745" s="32"/>
      <c r="M745" s="144" t="s">
        <v>1</v>
      </c>
      <c r="N745" s="145" t="s">
        <v>41</v>
      </c>
      <c r="P745" s="146">
        <f>O745*H745</f>
        <v>0</v>
      </c>
      <c r="Q745" s="146">
        <v>0</v>
      </c>
      <c r="R745" s="146">
        <f>Q745*H745</f>
        <v>0</v>
      </c>
      <c r="S745" s="146">
        <v>0</v>
      </c>
      <c r="T745" s="147">
        <f>S745*H745</f>
        <v>0</v>
      </c>
      <c r="AR745" s="148" t="s">
        <v>288</v>
      </c>
      <c r="AT745" s="148" t="s">
        <v>130</v>
      </c>
      <c r="AU745" s="148" t="s">
        <v>86</v>
      </c>
      <c r="AY745" s="17" t="s">
        <v>127</v>
      </c>
      <c r="BE745" s="149">
        <f>IF(N745="základní",J745,0)</f>
        <v>0</v>
      </c>
      <c r="BF745" s="149">
        <f>IF(N745="snížená",J745,0)</f>
        <v>0</v>
      </c>
      <c r="BG745" s="149">
        <f>IF(N745="zákl. přenesená",J745,0)</f>
        <v>0</v>
      </c>
      <c r="BH745" s="149">
        <f>IF(N745="sníž. přenesená",J745,0)</f>
        <v>0</v>
      </c>
      <c r="BI745" s="149">
        <f>IF(N745="nulová",J745,0)</f>
        <v>0</v>
      </c>
      <c r="BJ745" s="17" t="s">
        <v>84</v>
      </c>
      <c r="BK745" s="149">
        <f>ROUND(I745*H745,2)</f>
        <v>0</v>
      </c>
      <c r="BL745" s="17" t="s">
        <v>288</v>
      </c>
      <c r="BM745" s="148" t="s">
        <v>1271</v>
      </c>
    </row>
    <row r="746" spans="2:65" s="11" customFormat="1" ht="22.9" customHeight="1">
      <c r="B746" s="124"/>
      <c r="D746" s="125" t="s">
        <v>75</v>
      </c>
      <c r="E746" s="134" t="s">
        <v>1272</v>
      </c>
      <c r="F746" s="134" t="s">
        <v>1273</v>
      </c>
      <c r="I746" s="127"/>
      <c r="J746" s="135">
        <f>BK746</f>
        <v>0</v>
      </c>
      <c r="L746" s="124"/>
      <c r="M746" s="129"/>
      <c r="P746" s="130">
        <f>SUM(P747:P788)</f>
        <v>0</v>
      </c>
      <c r="R746" s="130">
        <f>SUM(R747:R788)</f>
        <v>0.53518199999999994</v>
      </c>
      <c r="T746" s="131">
        <f>SUM(T747:T788)</f>
        <v>0.19</v>
      </c>
      <c r="AR746" s="125" t="s">
        <v>86</v>
      </c>
      <c r="AT746" s="132" t="s">
        <v>75</v>
      </c>
      <c r="AU746" s="132" t="s">
        <v>84</v>
      </c>
      <c r="AY746" s="125" t="s">
        <v>127</v>
      </c>
      <c r="BK746" s="133">
        <f>SUM(BK747:BK788)</f>
        <v>0</v>
      </c>
    </row>
    <row r="747" spans="2:65" s="1" customFormat="1" ht="33" customHeight="1">
      <c r="B747" s="136"/>
      <c r="C747" s="137" t="s">
        <v>1274</v>
      </c>
      <c r="D747" s="137" t="s">
        <v>130</v>
      </c>
      <c r="E747" s="138" t="s">
        <v>1275</v>
      </c>
      <c r="F747" s="139" t="s">
        <v>1276</v>
      </c>
      <c r="G747" s="140" t="s">
        <v>216</v>
      </c>
      <c r="H747" s="141">
        <v>95</v>
      </c>
      <c r="I747" s="142"/>
      <c r="J747" s="143">
        <f>ROUND(I747*H747,2)</f>
        <v>0</v>
      </c>
      <c r="K747" s="139" t="s">
        <v>134</v>
      </c>
      <c r="L747" s="32"/>
      <c r="M747" s="144" t="s">
        <v>1</v>
      </c>
      <c r="N747" s="145" t="s">
        <v>41</v>
      </c>
      <c r="P747" s="146">
        <f>O747*H747</f>
        <v>0</v>
      </c>
      <c r="Q747" s="146">
        <v>0</v>
      </c>
      <c r="R747" s="146">
        <f>Q747*H747</f>
        <v>0</v>
      </c>
      <c r="S747" s="146">
        <v>2E-3</v>
      </c>
      <c r="T747" s="147">
        <f>S747*H747</f>
        <v>0.19</v>
      </c>
      <c r="AR747" s="148" t="s">
        <v>288</v>
      </c>
      <c r="AT747" s="148" t="s">
        <v>130</v>
      </c>
      <c r="AU747" s="148" t="s">
        <v>86</v>
      </c>
      <c r="AY747" s="17" t="s">
        <v>127</v>
      </c>
      <c r="BE747" s="149">
        <f>IF(N747="základní",J747,0)</f>
        <v>0</v>
      </c>
      <c r="BF747" s="149">
        <f>IF(N747="snížená",J747,0)</f>
        <v>0</v>
      </c>
      <c r="BG747" s="149">
        <f>IF(N747="zákl. přenesená",J747,0)</f>
        <v>0</v>
      </c>
      <c r="BH747" s="149">
        <f>IF(N747="sníž. přenesená",J747,0)</f>
        <v>0</v>
      </c>
      <c r="BI747" s="149">
        <f>IF(N747="nulová",J747,0)</f>
        <v>0</v>
      </c>
      <c r="BJ747" s="17" t="s">
        <v>84</v>
      </c>
      <c r="BK747" s="149">
        <f>ROUND(I747*H747,2)</f>
        <v>0</v>
      </c>
      <c r="BL747" s="17" t="s">
        <v>288</v>
      </c>
      <c r="BM747" s="148" t="s">
        <v>1277</v>
      </c>
    </row>
    <row r="748" spans="2:65" s="12" customFormat="1" ht="11.25">
      <c r="B748" s="157"/>
      <c r="D748" s="150" t="s">
        <v>218</v>
      </c>
      <c r="E748" s="158" t="s">
        <v>1</v>
      </c>
      <c r="F748" s="159" t="s">
        <v>1278</v>
      </c>
      <c r="H748" s="160">
        <v>66.150000000000006</v>
      </c>
      <c r="I748" s="161"/>
      <c r="L748" s="157"/>
      <c r="M748" s="162"/>
      <c r="T748" s="163"/>
      <c r="AT748" s="158" t="s">
        <v>218</v>
      </c>
      <c r="AU748" s="158" t="s">
        <v>86</v>
      </c>
      <c r="AV748" s="12" t="s">
        <v>86</v>
      </c>
      <c r="AW748" s="12" t="s">
        <v>32</v>
      </c>
      <c r="AX748" s="12" t="s">
        <v>76</v>
      </c>
      <c r="AY748" s="158" t="s">
        <v>127</v>
      </c>
    </row>
    <row r="749" spans="2:65" s="12" customFormat="1" ht="11.25">
      <c r="B749" s="157"/>
      <c r="D749" s="150" t="s">
        <v>218</v>
      </c>
      <c r="E749" s="158" t="s">
        <v>1</v>
      </c>
      <c r="F749" s="159" t="s">
        <v>1279</v>
      </c>
      <c r="H749" s="160">
        <v>21.42</v>
      </c>
      <c r="I749" s="161"/>
      <c r="L749" s="157"/>
      <c r="M749" s="162"/>
      <c r="T749" s="163"/>
      <c r="AT749" s="158" t="s">
        <v>218</v>
      </c>
      <c r="AU749" s="158" t="s">
        <v>86</v>
      </c>
      <c r="AV749" s="12" t="s">
        <v>86</v>
      </c>
      <c r="AW749" s="12" t="s">
        <v>32</v>
      </c>
      <c r="AX749" s="12" t="s">
        <v>76</v>
      </c>
      <c r="AY749" s="158" t="s">
        <v>127</v>
      </c>
    </row>
    <row r="750" spans="2:65" s="12" customFormat="1" ht="11.25">
      <c r="B750" s="157"/>
      <c r="D750" s="150" t="s">
        <v>218</v>
      </c>
      <c r="E750" s="158" t="s">
        <v>1</v>
      </c>
      <c r="F750" s="159" t="s">
        <v>1280</v>
      </c>
      <c r="H750" s="160">
        <v>7.43</v>
      </c>
      <c r="I750" s="161"/>
      <c r="L750" s="157"/>
      <c r="M750" s="162"/>
      <c r="T750" s="163"/>
      <c r="AT750" s="158" t="s">
        <v>218</v>
      </c>
      <c r="AU750" s="158" t="s">
        <v>86</v>
      </c>
      <c r="AV750" s="12" t="s">
        <v>86</v>
      </c>
      <c r="AW750" s="12" t="s">
        <v>32</v>
      </c>
      <c r="AX750" s="12" t="s">
        <v>76</v>
      </c>
      <c r="AY750" s="158" t="s">
        <v>127</v>
      </c>
    </row>
    <row r="751" spans="2:65" s="13" customFormat="1" ht="11.25">
      <c r="B751" s="164"/>
      <c r="D751" s="150" t="s">
        <v>218</v>
      </c>
      <c r="E751" s="165" t="s">
        <v>1</v>
      </c>
      <c r="F751" s="166" t="s">
        <v>226</v>
      </c>
      <c r="H751" s="167">
        <v>95</v>
      </c>
      <c r="I751" s="168"/>
      <c r="L751" s="164"/>
      <c r="M751" s="169"/>
      <c r="T751" s="170"/>
      <c r="AT751" s="165" t="s">
        <v>218</v>
      </c>
      <c r="AU751" s="165" t="s">
        <v>86</v>
      </c>
      <c r="AV751" s="13" t="s">
        <v>148</v>
      </c>
      <c r="AW751" s="13" t="s">
        <v>32</v>
      </c>
      <c r="AX751" s="13" t="s">
        <v>84</v>
      </c>
      <c r="AY751" s="165" t="s">
        <v>127</v>
      </c>
    </row>
    <row r="752" spans="2:65" s="1" customFormat="1" ht="24.2" customHeight="1">
      <c r="B752" s="136"/>
      <c r="C752" s="137" t="s">
        <v>1281</v>
      </c>
      <c r="D752" s="137" t="s">
        <v>130</v>
      </c>
      <c r="E752" s="138" t="s">
        <v>1282</v>
      </c>
      <c r="F752" s="139" t="s">
        <v>1283</v>
      </c>
      <c r="G752" s="140" t="s">
        <v>216</v>
      </c>
      <c r="H752" s="141">
        <v>95</v>
      </c>
      <c r="I752" s="142"/>
      <c r="J752" s="143">
        <f>ROUND(I752*H752,2)</f>
        <v>0</v>
      </c>
      <c r="K752" s="139" t="s">
        <v>1</v>
      </c>
      <c r="L752" s="32"/>
      <c r="M752" s="144" t="s">
        <v>1</v>
      </c>
      <c r="N752" s="145" t="s">
        <v>41</v>
      </c>
      <c r="P752" s="146">
        <f>O752*H752</f>
        <v>0</v>
      </c>
      <c r="Q752" s="146">
        <v>0</v>
      </c>
      <c r="R752" s="146">
        <f>Q752*H752</f>
        <v>0</v>
      </c>
      <c r="S752" s="146">
        <v>0</v>
      </c>
      <c r="T752" s="147">
        <f>S752*H752</f>
        <v>0</v>
      </c>
      <c r="AR752" s="148" t="s">
        <v>288</v>
      </c>
      <c r="AT752" s="148" t="s">
        <v>130</v>
      </c>
      <c r="AU752" s="148" t="s">
        <v>86</v>
      </c>
      <c r="AY752" s="17" t="s">
        <v>127</v>
      </c>
      <c r="BE752" s="149">
        <f>IF(N752="základní",J752,0)</f>
        <v>0</v>
      </c>
      <c r="BF752" s="149">
        <f>IF(N752="snížená",J752,0)</f>
        <v>0</v>
      </c>
      <c r="BG752" s="149">
        <f>IF(N752="zákl. přenesená",J752,0)</f>
        <v>0</v>
      </c>
      <c r="BH752" s="149">
        <f>IF(N752="sníž. přenesená",J752,0)</f>
        <v>0</v>
      </c>
      <c r="BI752" s="149">
        <f>IF(N752="nulová",J752,0)</f>
        <v>0</v>
      </c>
      <c r="BJ752" s="17" t="s">
        <v>84</v>
      </c>
      <c r="BK752" s="149">
        <f>ROUND(I752*H752,2)</f>
        <v>0</v>
      </c>
      <c r="BL752" s="17" t="s">
        <v>288</v>
      </c>
      <c r="BM752" s="148" t="s">
        <v>1284</v>
      </c>
    </row>
    <row r="753" spans="2:65" s="1" customFormat="1" ht="37.9" customHeight="1">
      <c r="B753" s="136"/>
      <c r="C753" s="137" t="s">
        <v>1285</v>
      </c>
      <c r="D753" s="137" t="s">
        <v>130</v>
      </c>
      <c r="E753" s="138" t="s">
        <v>1286</v>
      </c>
      <c r="F753" s="139" t="s">
        <v>1287</v>
      </c>
      <c r="G753" s="140" t="s">
        <v>216</v>
      </c>
      <c r="H753" s="141">
        <v>95</v>
      </c>
      <c r="I753" s="142"/>
      <c r="J753" s="143">
        <f>ROUND(I753*H753,2)</f>
        <v>0</v>
      </c>
      <c r="K753" s="139" t="s">
        <v>1</v>
      </c>
      <c r="L753" s="32"/>
      <c r="M753" s="144" t="s">
        <v>1</v>
      </c>
      <c r="N753" s="145" t="s">
        <v>41</v>
      </c>
      <c r="P753" s="146">
        <f>O753*H753</f>
        <v>0</v>
      </c>
      <c r="Q753" s="146">
        <v>0</v>
      </c>
      <c r="R753" s="146">
        <f>Q753*H753</f>
        <v>0</v>
      </c>
      <c r="S753" s="146">
        <v>0</v>
      </c>
      <c r="T753" s="147">
        <f>S753*H753</f>
        <v>0</v>
      </c>
      <c r="AR753" s="148" t="s">
        <v>288</v>
      </c>
      <c r="AT753" s="148" t="s">
        <v>130</v>
      </c>
      <c r="AU753" s="148" t="s">
        <v>86</v>
      </c>
      <c r="AY753" s="17" t="s">
        <v>127</v>
      </c>
      <c r="BE753" s="149">
        <f>IF(N753="základní",J753,0)</f>
        <v>0</v>
      </c>
      <c r="BF753" s="149">
        <f>IF(N753="snížená",J753,0)</f>
        <v>0</v>
      </c>
      <c r="BG753" s="149">
        <f>IF(N753="zákl. přenesená",J753,0)</f>
        <v>0</v>
      </c>
      <c r="BH753" s="149">
        <f>IF(N753="sníž. přenesená",J753,0)</f>
        <v>0</v>
      </c>
      <c r="BI753" s="149">
        <f>IF(N753="nulová",J753,0)</f>
        <v>0</v>
      </c>
      <c r="BJ753" s="17" t="s">
        <v>84</v>
      </c>
      <c r="BK753" s="149">
        <f>ROUND(I753*H753,2)</f>
        <v>0</v>
      </c>
      <c r="BL753" s="17" t="s">
        <v>288</v>
      </c>
      <c r="BM753" s="148" t="s">
        <v>1288</v>
      </c>
    </row>
    <row r="754" spans="2:65" s="1" customFormat="1" ht="24.2" customHeight="1">
      <c r="B754" s="136"/>
      <c r="C754" s="137" t="s">
        <v>1289</v>
      </c>
      <c r="D754" s="137" t="s">
        <v>130</v>
      </c>
      <c r="E754" s="138" t="s">
        <v>1290</v>
      </c>
      <c r="F754" s="139" t="s">
        <v>1291</v>
      </c>
      <c r="G754" s="140" t="s">
        <v>216</v>
      </c>
      <c r="H754" s="141">
        <v>24.32</v>
      </c>
      <c r="I754" s="142"/>
      <c r="J754" s="143">
        <f>ROUND(I754*H754,2)</f>
        <v>0</v>
      </c>
      <c r="K754" s="139" t="s">
        <v>134</v>
      </c>
      <c r="L754" s="32"/>
      <c r="M754" s="144" t="s">
        <v>1</v>
      </c>
      <c r="N754" s="145" t="s">
        <v>41</v>
      </c>
      <c r="P754" s="146">
        <f>O754*H754</f>
        <v>0</v>
      </c>
      <c r="Q754" s="146">
        <v>0</v>
      </c>
      <c r="R754" s="146">
        <f>Q754*H754</f>
        <v>0</v>
      </c>
      <c r="S754" s="146">
        <v>0</v>
      </c>
      <c r="T754" s="147">
        <f>S754*H754</f>
        <v>0</v>
      </c>
      <c r="AR754" s="148" t="s">
        <v>288</v>
      </c>
      <c r="AT754" s="148" t="s">
        <v>130</v>
      </c>
      <c r="AU754" s="148" t="s">
        <v>86</v>
      </c>
      <c r="AY754" s="17" t="s">
        <v>127</v>
      </c>
      <c r="BE754" s="149">
        <f>IF(N754="základní",J754,0)</f>
        <v>0</v>
      </c>
      <c r="BF754" s="149">
        <f>IF(N754="snížená",J754,0)</f>
        <v>0</v>
      </c>
      <c r="BG754" s="149">
        <f>IF(N754="zákl. přenesená",J754,0)</f>
        <v>0</v>
      </c>
      <c r="BH754" s="149">
        <f>IF(N754="sníž. přenesená",J754,0)</f>
        <v>0</v>
      </c>
      <c r="BI754" s="149">
        <f>IF(N754="nulová",J754,0)</f>
        <v>0</v>
      </c>
      <c r="BJ754" s="17" t="s">
        <v>84</v>
      </c>
      <c r="BK754" s="149">
        <f>ROUND(I754*H754,2)</f>
        <v>0</v>
      </c>
      <c r="BL754" s="17" t="s">
        <v>288</v>
      </c>
      <c r="BM754" s="148" t="s">
        <v>1292</v>
      </c>
    </row>
    <row r="755" spans="2:65" s="12" customFormat="1" ht="11.25">
      <c r="B755" s="157"/>
      <c r="D755" s="150" t="s">
        <v>218</v>
      </c>
      <c r="E755" s="158" t="s">
        <v>1</v>
      </c>
      <c r="F755" s="159" t="s">
        <v>1293</v>
      </c>
      <c r="H755" s="160">
        <v>24.32</v>
      </c>
      <c r="I755" s="161"/>
      <c r="L755" s="157"/>
      <c r="M755" s="162"/>
      <c r="T755" s="163"/>
      <c r="AT755" s="158" t="s">
        <v>218</v>
      </c>
      <c r="AU755" s="158" t="s">
        <v>86</v>
      </c>
      <c r="AV755" s="12" t="s">
        <v>86</v>
      </c>
      <c r="AW755" s="12" t="s">
        <v>32</v>
      </c>
      <c r="AX755" s="12" t="s">
        <v>76</v>
      </c>
      <c r="AY755" s="158" t="s">
        <v>127</v>
      </c>
    </row>
    <row r="756" spans="2:65" s="13" customFormat="1" ht="11.25">
      <c r="B756" s="164"/>
      <c r="D756" s="150" t="s">
        <v>218</v>
      </c>
      <c r="E756" s="165" t="s">
        <v>1</v>
      </c>
      <c r="F756" s="166" t="s">
        <v>226</v>
      </c>
      <c r="H756" s="167">
        <v>24.32</v>
      </c>
      <c r="I756" s="168"/>
      <c r="L756" s="164"/>
      <c r="M756" s="169"/>
      <c r="T756" s="170"/>
      <c r="AT756" s="165" t="s">
        <v>218</v>
      </c>
      <c r="AU756" s="165" t="s">
        <v>86</v>
      </c>
      <c r="AV756" s="13" t="s">
        <v>148</v>
      </c>
      <c r="AW756" s="13" t="s">
        <v>32</v>
      </c>
      <c r="AX756" s="13" t="s">
        <v>84</v>
      </c>
      <c r="AY756" s="165" t="s">
        <v>127</v>
      </c>
    </row>
    <row r="757" spans="2:65" s="1" customFormat="1" ht="16.5" customHeight="1">
      <c r="B757" s="136"/>
      <c r="C757" s="178" t="s">
        <v>1294</v>
      </c>
      <c r="D757" s="178" t="s">
        <v>278</v>
      </c>
      <c r="E757" s="179" t="s">
        <v>1226</v>
      </c>
      <c r="F757" s="180" t="s">
        <v>1227</v>
      </c>
      <c r="G757" s="181" t="s">
        <v>265</v>
      </c>
      <c r="H757" s="182">
        <v>7.0000000000000001E-3</v>
      </c>
      <c r="I757" s="183"/>
      <c r="J757" s="184">
        <f>ROUND(I757*H757,2)</f>
        <v>0</v>
      </c>
      <c r="K757" s="180" t="s">
        <v>134</v>
      </c>
      <c r="L757" s="185"/>
      <c r="M757" s="186" t="s">
        <v>1</v>
      </c>
      <c r="N757" s="187" t="s">
        <v>41</v>
      </c>
      <c r="P757" s="146">
        <f>O757*H757</f>
        <v>0</v>
      </c>
      <c r="Q757" s="146">
        <v>1</v>
      </c>
      <c r="R757" s="146">
        <f>Q757*H757</f>
        <v>7.0000000000000001E-3</v>
      </c>
      <c r="S757" s="146">
        <v>0</v>
      </c>
      <c r="T757" s="147">
        <f>S757*H757</f>
        <v>0</v>
      </c>
      <c r="AR757" s="148" t="s">
        <v>376</v>
      </c>
      <c r="AT757" s="148" t="s">
        <v>278</v>
      </c>
      <c r="AU757" s="148" t="s">
        <v>86</v>
      </c>
      <c r="AY757" s="17" t="s">
        <v>127</v>
      </c>
      <c r="BE757" s="149">
        <f>IF(N757="základní",J757,0)</f>
        <v>0</v>
      </c>
      <c r="BF757" s="149">
        <f>IF(N757="snížená",J757,0)</f>
        <v>0</v>
      </c>
      <c r="BG757" s="149">
        <f>IF(N757="zákl. přenesená",J757,0)</f>
        <v>0</v>
      </c>
      <c r="BH757" s="149">
        <f>IF(N757="sníž. přenesená",J757,0)</f>
        <v>0</v>
      </c>
      <c r="BI757" s="149">
        <f>IF(N757="nulová",J757,0)</f>
        <v>0</v>
      </c>
      <c r="BJ757" s="17" t="s">
        <v>84</v>
      </c>
      <c r="BK757" s="149">
        <f>ROUND(I757*H757,2)</f>
        <v>0</v>
      </c>
      <c r="BL757" s="17" t="s">
        <v>288</v>
      </c>
      <c r="BM757" s="148" t="s">
        <v>1295</v>
      </c>
    </row>
    <row r="758" spans="2:65" s="1" customFormat="1" ht="19.5">
      <c r="B758" s="32"/>
      <c r="D758" s="150" t="s">
        <v>137</v>
      </c>
      <c r="F758" s="151" t="s">
        <v>1229</v>
      </c>
      <c r="I758" s="152"/>
      <c r="L758" s="32"/>
      <c r="M758" s="153"/>
      <c r="T758" s="56"/>
      <c r="AT758" s="17" t="s">
        <v>137</v>
      </c>
      <c r="AU758" s="17" t="s">
        <v>86</v>
      </c>
    </row>
    <row r="759" spans="2:65" s="12" customFormat="1" ht="11.25">
      <c r="B759" s="157"/>
      <c r="D759" s="150" t="s">
        <v>218</v>
      </c>
      <c r="E759" s="158" t="s">
        <v>1</v>
      </c>
      <c r="F759" s="159" t="s">
        <v>1296</v>
      </c>
      <c r="H759" s="160">
        <v>7.0000000000000001E-3</v>
      </c>
      <c r="I759" s="161"/>
      <c r="L759" s="157"/>
      <c r="M759" s="162"/>
      <c r="T759" s="163"/>
      <c r="AT759" s="158" t="s">
        <v>218</v>
      </c>
      <c r="AU759" s="158" t="s">
        <v>86</v>
      </c>
      <c r="AV759" s="12" t="s">
        <v>86</v>
      </c>
      <c r="AW759" s="12" t="s">
        <v>32</v>
      </c>
      <c r="AX759" s="12" t="s">
        <v>76</v>
      </c>
      <c r="AY759" s="158" t="s">
        <v>127</v>
      </c>
    </row>
    <row r="760" spans="2:65" s="13" customFormat="1" ht="11.25">
      <c r="B760" s="164"/>
      <c r="D760" s="150" t="s">
        <v>218</v>
      </c>
      <c r="E760" s="165" t="s">
        <v>1</v>
      </c>
      <c r="F760" s="166" t="s">
        <v>226</v>
      </c>
      <c r="H760" s="167">
        <v>7.0000000000000001E-3</v>
      </c>
      <c r="I760" s="168"/>
      <c r="L760" s="164"/>
      <c r="M760" s="169"/>
      <c r="T760" s="170"/>
      <c r="AT760" s="165" t="s">
        <v>218</v>
      </c>
      <c r="AU760" s="165" t="s">
        <v>86</v>
      </c>
      <c r="AV760" s="13" t="s">
        <v>148</v>
      </c>
      <c r="AW760" s="13" t="s">
        <v>32</v>
      </c>
      <c r="AX760" s="13" t="s">
        <v>84</v>
      </c>
      <c r="AY760" s="165" t="s">
        <v>127</v>
      </c>
    </row>
    <row r="761" spans="2:65" s="1" customFormat="1" ht="24.2" customHeight="1">
      <c r="B761" s="136"/>
      <c r="C761" s="137" t="s">
        <v>1297</v>
      </c>
      <c r="D761" s="137" t="s">
        <v>130</v>
      </c>
      <c r="E761" s="138" t="s">
        <v>1298</v>
      </c>
      <c r="F761" s="139" t="s">
        <v>1299</v>
      </c>
      <c r="G761" s="140" t="s">
        <v>216</v>
      </c>
      <c r="H761" s="141">
        <v>24.32</v>
      </c>
      <c r="I761" s="142"/>
      <c r="J761" s="143">
        <f>ROUND(I761*H761,2)</f>
        <v>0</v>
      </c>
      <c r="K761" s="139" t="s">
        <v>134</v>
      </c>
      <c r="L761" s="32"/>
      <c r="M761" s="144" t="s">
        <v>1</v>
      </c>
      <c r="N761" s="145" t="s">
        <v>41</v>
      </c>
      <c r="P761" s="146">
        <f>O761*H761</f>
        <v>0</v>
      </c>
      <c r="Q761" s="146">
        <v>0</v>
      </c>
      <c r="R761" s="146">
        <f>Q761*H761</f>
        <v>0</v>
      </c>
      <c r="S761" s="146">
        <v>0</v>
      </c>
      <c r="T761" s="147">
        <f>S761*H761</f>
        <v>0</v>
      </c>
      <c r="AR761" s="148" t="s">
        <v>288</v>
      </c>
      <c r="AT761" s="148" t="s">
        <v>130</v>
      </c>
      <c r="AU761" s="148" t="s">
        <v>86</v>
      </c>
      <c r="AY761" s="17" t="s">
        <v>127</v>
      </c>
      <c r="BE761" s="149">
        <f>IF(N761="základní",J761,0)</f>
        <v>0</v>
      </c>
      <c r="BF761" s="149">
        <f>IF(N761="snížená",J761,0)</f>
        <v>0</v>
      </c>
      <c r="BG761" s="149">
        <f>IF(N761="zákl. přenesená",J761,0)</f>
        <v>0</v>
      </c>
      <c r="BH761" s="149">
        <f>IF(N761="sníž. přenesená",J761,0)</f>
        <v>0</v>
      </c>
      <c r="BI761" s="149">
        <f>IF(N761="nulová",J761,0)</f>
        <v>0</v>
      </c>
      <c r="BJ761" s="17" t="s">
        <v>84</v>
      </c>
      <c r="BK761" s="149">
        <f>ROUND(I761*H761,2)</f>
        <v>0</v>
      </c>
      <c r="BL761" s="17" t="s">
        <v>288</v>
      </c>
      <c r="BM761" s="148" t="s">
        <v>1300</v>
      </c>
    </row>
    <row r="762" spans="2:65" s="12" customFormat="1" ht="11.25">
      <c r="B762" s="157"/>
      <c r="D762" s="150" t="s">
        <v>218</v>
      </c>
      <c r="E762" s="158" t="s">
        <v>1</v>
      </c>
      <c r="F762" s="159" t="s">
        <v>1293</v>
      </c>
      <c r="H762" s="160">
        <v>24.32</v>
      </c>
      <c r="I762" s="161"/>
      <c r="L762" s="157"/>
      <c r="M762" s="162"/>
      <c r="T762" s="163"/>
      <c r="AT762" s="158" t="s">
        <v>218</v>
      </c>
      <c r="AU762" s="158" t="s">
        <v>86</v>
      </c>
      <c r="AV762" s="12" t="s">
        <v>86</v>
      </c>
      <c r="AW762" s="12" t="s">
        <v>32</v>
      </c>
      <c r="AX762" s="12" t="s">
        <v>76</v>
      </c>
      <c r="AY762" s="158" t="s">
        <v>127</v>
      </c>
    </row>
    <row r="763" spans="2:65" s="13" customFormat="1" ht="11.25">
      <c r="B763" s="164"/>
      <c r="D763" s="150" t="s">
        <v>218</v>
      </c>
      <c r="E763" s="165" t="s">
        <v>1</v>
      </c>
      <c r="F763" s="166" t="s">
        <v>226</v>
      </c>
      <c r="H763" s="167">
        <v>24.32</v>
      </c>
      <c r="I763" s="168"/>
      <c r="L763" s="164"/>
      <c r="M763" s="169"/>
      <c r="T763" s="170"/>
      <c r="AT763" s="165" t="s">
        <v>218</v>
      </c>
      <c r="AU763" s="165" t="s">
        <v>86</v>
      </c>
      <c r="AV763" s="13" t="s">
        <v>148</v>
      </c>
      <c r="AW763" s="13" t="s">
        <v>32</v>
      </c>
      <c r="AX763" s="13" t="s">
        <v>84</v>
      </c>
      <c r="AY763" s="165" t="s">
        <v>127</v>
      </c>
    </row>
    <row r="764" spans="2:65" s="1" customFormat="1" ht="49.15" customHeight="1">
      <c r="B764" s="136"/>
      <c r="C764" s="178" t="s">
        <v>1301</v>
      </c>
      <c r="D764" s="178" t="s">
        <v>278</v>
      </c>
      <c r="E764" s="179" t="s">
        <v>1302</v>
      </c>
      <c r="F764" s="180" t="s">
        <v>1303</v>
      </c>
      <c r="G764" s="181" t="s">
        <v>216</v>
      </c>
      <c r="H764" s="182">
        <v>27.968</v>
      </c>
      <c r="I764" s="183"/>
      <c r="J764" s="184">
        <f>ROUND(I764*H764,2)</f>
        <v>0</v>
      </c>
      <c r="K764" s="180" t="s">
        <v>134</v>
      </c>
      <c r="L764" s="185"/>
      <c r="M764" s="186" t="s">
        <v>1</v>
      </c>
      <c r="N764" s="187" t="s">
        <v>41</v>
      </c>
      <c r="P764" s="146">
        <f>O764*H764</f>
        <v>0</v>
      </c>
      <c r="Q764" s="146">
        <v>4.0000000000000001E-3</v>
      </c>
      <c r="R764" s="146">
        <f>Q764*H764</f>
        <v>0.111872</v>
      </c>
      <c r="S764" s="146">
        <v>0</v>
      </c>
      <c r="T764" s="147">
        <f>S764*H764</f>
        <v>0</v>
      </c>
      <c r="AR764" s="148" t="s">
        <v>376</v>
      </c>
      <c r="AT764" s="148" t="s">
        <v>278</v>
      </c>
      <c r="AU764" s="148" t="s">
        <v>86</v>
      </c>
      <c r="AY764" s="17" t="s">
        <v>127</v>
      </c>
      <c r="BE764" s="149">
        <f>IF(N764="základní",J764,0)</f>
        <v>0</v>
      </c>
      <c r="BF764" s="149">
        <f>IF(N764="snížená",J764,0)</f>
        <v>0</v>
      </c>
      <c r="BG764" s="149">
        <f>IF(N764="zákl. přenesená",J764,0)</f>
        <v>0</v>
      </c>
      <c r="BH764" s="149">
        <f>IF(N764="sníž. přenesená",J764,0)</f>
        <v>0</v>
      </c>
      <c r="BI764" s="149">
        <f>IF(N764="nulová",J764,0)</f>
        <v>0</v>
      </c>
      <c r="BJ764" s="17" t="s">
        <v>84</v>
      </c>
      <c r="BK764" s="149">
        <f>ROUND(I764*H764,2)</f>
        <v>0</v>
      </c>
      <c r="BL764" s="17" t="s">
        <v>288</v>
      </c>
      <c r="BM764" s="148" t="s">
        <v>1304</v>
      </c>
    </row>
    <row r="765" spans="2:65" s="12" customFormat="1" ht="11.25">
      <c r="B765" s="157"/>
      <c r="D765" s="150" t="s">
        <v>218</v>
      </c>
      <c r="E765" s="158" t="s">
        <v>1</v>
      </c>
      <c r="F765" s="159" t="s">
        <v>1305</v>
      </c>
      <c r="H765" s="160">
        <v>27.968</v>
      </c>
      <c r="I765" s="161"/>
      <c r="L765" s="157"/>
      <c r="M765" s="162"/>
      <c r="T765" s="163"/>
      <c r="AT765" s="158" t="s">
        <v>218</v>
      </c>
      <c r="AU765" s="158" t="s">
        <v>86</v>
      </c>
      <c r="AV765" s="12" t="s">
        <v>86</v>
      </c>
      <c r="AW765" s="12" t="s">
        <v>32</v>
      </c>
      <c r="AX765" s="12" t="s">
        <v>84</v>
      </c>
      <c r="AY765" s="158" t="s">
        <v>127</v>
      </c>
    </row>
    <row r="766" spans="2:65" s="1" customFormat="1" ht="24.2" customHeight="1">
      <c r="B766" s="136"/>
      <c r="C766" s="137" t="s">
        <v>1306</v>
      </c>
      <c r="D766" s="137" t="s">
        <v>130</v>
      </c>
      <c r="E766" s="138" t="s">
        <v>1307</v>
      </c>
      <c r="F766" s="139" t="s">
        <v>1308</v>
      </c>
      <c r="G766" s="140" t="s">
        <v>216</v>
      </c>
      <c r="H766" s="141">
        <v>150</v>
      </c>
      <c r="I766" s="142"/>
      <c r="J766" s="143">
        <f>ROUND(I766*H766,2)</f>
        <v>0</v>
      </c>
      <c r="K766" s="139" t="s">
        <v>134</v>
      </c>
      <c r="L766" s="32"/>
      <c r="M766" s="144" t="s">
        <v>1</v>
      </c>
      <c r="N766" s="145" t="s">
        <v>41</v>
      </c>
      <c r="P766" s="146">
        <f>O766*H766</f>
        <v>0</v>
      </c>
      <c r="Q766" s="146">
        <v>0</v>
      </c>
      <c r="R766" s="146">
        <f>Q766*H766</f>
        <v>0</v>
      </c>
      <c r="S766" s="146">
        <v>0</v>
      </c>
      <c r="T766" s="147">
        <f>S766*H766</f>
        <v>0</v>
      </c>
      <c r="AR766" s="148" t="s">
        <v>288</v>
      </c>
      <c r="AT766" s="148" t="s">
        <v>130</v>
      </c>
      <c r="AU766" s="148" t="s">
        <v>86</v>
      </c>
      <c r="AY766" s="17" t="s">
        <v>127</v>
      </c>
      <c r="BE766" s="149">
        <f>IF(N766="základní",J766,0)</f>
        <v>0</v>
      </c>
      <c r="BF766" s="149">
        <f>IF(N766="snížená",J766,0)</f>
        <v>0</v>
      </c>
      <c r="BG766" s="149">
        <f>IF(N766="zákl. přenesená",J766,0)</f>
        <v>0</v>
      </c>
      <c r="BH766" s="149">
        <f>IF(N766="sníž. přenesená",J766,0)</f>
        <v>0</v>
      </c>
      <c r="BI766" s="149">
        <f>IF(N766="nulová",J766,0)</f>
        <v>0</v>
      </c>
      <c r="BJ766" s="17" t="s">
        <v>84</v>
      </c>
      <c r="BK766" s="149">
        <f>ROUND(I766*H766,2)</f>
        <v>0</v>
      </c>
      <c r="BL766" s="17" t="s">
        <v>288</v>
      </c>
      <c r="BM766" s="148" t="s">
        <v>1309</v>
      </c>
    </row>
    <row r="767" spans="2:65" s="12" customFormat="1" ht="11.25">
      <c r="B767" s="157"/>
      <c r="D767" s="150" t="s">
        <v>218</v>
      </c>
      <c r="E767" s="158" t="s">
        <v>1</v>
      </c>
      <c r="F767" s="159" t="s">
        <v>1310</v>
      </c>
      <c r="H767" s="160">
        <v>118</v>
      </c>
      <c r="I767" s="161"/>
      <c r="L767" s="157"/>
      <c r="M767" s="162"/>
      <c r="T767" s="163"/>
      <c r="AT767" s="158" t="s">
        <v>218</v>
      </c>
      <c r="AU767" s="158" t="s">
        <v>86</v>
      </c>
      <c r="AV767" s="12" t="s">
        <v>86</v>
      </c>
      <c r="AW767" s="12" t="s">
        <v>32</v>
      </c>
      <c r="AX767" s="12" t="s">
        <v>76</v>
      </c>
      <c r="AY767" s="158" t="s">
        <v>127</v>
      </c>
    </row>
    <row r="768" spans="2:65" s="12" customFormat="1" ht="11.25">
      <c r="B768" s="157"/>
      <c r="D768" s="150" t="s">
        <v>218</v>
      </c>
      <c r="E768" s="158" t="s">
        <v>1</v>
      </c>
      <c r="F768" s="159" t="s">
        <v>1311</v>
      </c>
      <c r="H768" s="160">
        <v>32</v>
      </c>
      <c r="I768" s="161"/>
      <c r="L768" s="157"/>
      <c r="M768" s="162"/>
      <c r="T768" s="163"/>
      <c r="AT768" s="158" t="s">
        <v>218</v>
      </c>
      <c r="AU768" s="158" t="s">
        <v>86</v>
      </c>
      <c r="AV768" s="12" t="s">
        <v>86</v>
      </c>
      <c r="AW768" s="12" t="s">
        <v>32</v>
      </c>
      <c r="AX768" s="12" t="s">
        <v>76</v>
      </c>
      <c r="AY768" s="158" t="s">
        <v>127</v>
      </c>
    </row>
    <row r="769" spans="2:65" s="13" customFormat="1" ht="11.25">
      <c r="B769" s="164"/>
      <c r="D769" s="150" t="s">
        <v>218</v>
      </c>
      <c r="E769" s="165" t="s">
        <v>1</v>
      </c>
      <c r="F769" s="166" t="s">
        <v>226</v>
      </c>
      <c r="H769" s="167">
        <v>150</v>
      </c>
      <c r="I769" s="168"/>
      <c r="L769" s="164"/>
      <c r="M769" s="169"/>
      <c r="T769" s="170"/>
      <c r="AT769" s="165" t="s">
        <v>218</v>
      </c>
      <c r="AU769" s="165" t="s">
        <v>86</v>
      </c>
      <c r="AV769" s="13" t="s">
        <v>148</v>
      </c>
      <c r="AW769" s="13" t="s">
        <v>32</v>
      </c>
      <c r="AX769" s="13" t="s">
        <v>84</v>
      </c>
      <c r="AY769" s="165" t="s">
        <v>127</v>
      </c>
    </row>
    <row r="770" spans="2:65" s="1" customFormat="1" ht="24.2" customHeight="1">
      <c r="B770" s="136"/>
      <c r="C770" s="178" t="s">
        <v>1312</v>
      </c>
      <c r="D770" s="178" t="s">
        <v>278</v>
      </c>
      <c r="E770" s="179" t="s">
        <v>1313</v>
      </c>
      <c r="F770" s="180" t="s">
        <v>305</v>
      </c>
      <c r="G770" s="181" t="s">
        <v>216</v>
      </c>
      <c r="H770" s="182">
        <v>165</v>
      </c>
      <c r="I770" s="183"/>
      <c r="J770" s="184">
        <f>ROUND(I770*H770,2)</f>
        <v>0</v>
      </c>
      <c r="K770" s="180" t="s">
        <v>134</v>
      </c>
      <c r="L770" s="185"/>
      <c r="M770" s="186" t="s">
        <v>1</v>
      </c>
      <c r="N770" s="187" t="s">
        <v>41</v>
      </c>
      <c r="P770" s="146">
        <f>O770*H770</f>
        <v>0</v>
      </c>
      <c r="Q770" s="146">
        <v>2.9999999999999997E-4</v>
      </c>
      <c r="R770" s="146">
        <f>Q770*H770</f>
        <v>4.9499999999999995E-2</v>
      </c>
      <c r="S770" s="146">
        <v>0</v>
      </c>
      <c r="T770" s="147">
        <f>S770*H770</f>
        <v>0</v>
      </c>
      <c r="AR770" s="148" t="s">
        <v>376</v>
      </c>
      <c r="AT770" s="148" t="s">
        <v>278</v>
      </c>
      <c r="AU770" s="148" t="s">
        <v>86</v>
      </c>
      <c r="AY770" s="17" t="s">
        <v>127</v>
      </c>
      <c r="BE770" s="149">
        <f>IF(N770="základní",J770,0)</f>
        <v>0</v>
      </c>
      <c r="BF770" s="149">
        <f>IF(N770="snížená",J770,0)</f>
        <v>0</v>
      </c>
      <c r="BG770" s="149">
        <f>IF(N770="zákl. přenesená",J770,0)</f>
        <v>0</v>
      </c>
      <c r="BH770" s="149">
        <f>IF(N770="sníž. přenesená",J770,0)</f>
        <v>0</v>
      </c>
      <c r="BI770" s="149">
        <f>IF(N770="nulová",J770,0)</f>
        <v>0</v>
      </c>
      <c r="BJ770" s="17" t="s">
        <v>84</v>
      </c>
      <c r="BK770" s="149">
        <f>ROUND(I770*H770,2)</f>
        <v>0</v>
      </c>
      <c r="BL770" s="17" t="s">
        <v>288</v>
      </c>
      <c r="BM770" s="148" t="s">
        <v>1314</v>
      </c>
    </row>
    <row r="771" spans="2:65" s="12" customFormat="1" ht="11.25">
      <c r="B771" s="157"/>
      <c r="D771" s="150" t="s">
        <v>218</v>
      </c>
      <c r="E771" s="158" t="s">
        <v>1</v>
      </c>
      <c r="F771" s="159" t="s">
        <v>1315</v>
      </c>
      <c r="H771" s="160">
        <v>165</v>
      </c>
      <c r="I771" s="161"/>
      <c r="L771" s="157"/>
      <c r="M771" s="162"/>
      <c r="T771" s="163"/>
      <c r="AT771" s="158" t="s">
        <v>218</v>
      </c>
      <c r="AU771" s="158" t="s">
        <v>86</v>
      </c>
      <c r="AV771" s="12" t="s">
        <v>86</v>
      </c>
      <c r="AW771" s="12" t="s">
        <v>32</v>
      </c>
      <c r="AX771" s="12" t="s">
        <v>84</v>
      </c>
      <c r="AY771" s="158" t="s">
        <v>127</v>
      </c>
    </row>
    <row r="772" spans="2:65" s="1" customFormat="1" ht="37.9" customHeight="1">
      <c r="B772" s="136"/>
      <c r="C772" s="137" t="s">
        <v>1316</v>
      </c>
      <c r="D772" s="137" t="s">
        <v>130</v>
      </c>
      <c r="E772" s="138" t="s">
        <v>1317</v>
      </c>
      <c r="F772" s="139" t="s">
        <v>1318</v>
      </c>
      <c r="G772" s="140" t="s">
        <v>216</v>
      </c>
      <c r="H772" s="141">
        <v>64</v>
      </c>
      <c r="I772" s="142"/>
      <c r="J772" s="143">
        <f>ROUND(I772*H772,2)</f>
        <v>0</v>
      </c>
      <c r="K772" s="139" t="s">
        <v>1</v>
      </c>
      <c r="L772" s="32"/>
      <c r="M772" s="144" t="s">
        <v>1</v>
      </c>
      <c r="N772" s="145" t="s">
        <v>41</v>
      </c>
      <c r="P772" s="146">
        <f>O772*H772</f>
        <v>0</v>
      </c>
      <c r="Q772" s="146">
        <v>1.3999999999999999E-4</v>
      </c>
      <c r="R772" s="146">
        <f>Q772*H772</f>
        <v>8.9599999999999992E-3</v>
      </c>
      <c r="S772" s="146">
        <v>0</v>
      </c>
      <c r="T772" s="147">
        <f>S772*H772</f>
        <v>0</v>
      </c>
      <c r="AR772" s="148" t="s">
        <v>288</v>
      </c>
      <c r="AT772" s="148" t="s">
        <v>130</v>
      </c>
      <c r="AU772" s="148" t="s">
        <v>86</v>
      </c>
      <c r="AY772" s="17" t="s">
        <v>127</v>
      </c>
      <c r="BE772" s="149">
        <f>IF(N772="základní",J772,0)</f>
        <v>0</v>
      </c>
      <c r="BF772" s="149">
        <f>IF(N772="snížená",J772,0)</f>
        <v>0</v>
      </c>
      <c r="BG772" s="149">
        <f>IF(N772="zákl. přenesená",J772,0)</f>
        <v>0</v>
      </c>
      <c r="BH772" s="149">
        <f>IF(N772="sníž. přenesená",J772,0)</f>
        <v>0</v>
      </c>
      <c r="BI772" s="149">
        <f>IF(N772="nulová",J772,0)</f>
        <v>0</v>
      </c>
      <c r="BJ772" s="17" t="s">
        <v>84</v>
      </c>
      <c r="BK772" s="149">
        <f>ROUND(I772*H772,2)</f>
        <v>0</v>
      </c>
      <c r="BL772" s="17" t="s">
        <v>288</v>
      </c>
      <c r="BM772" s="148" t="s">
        <v>1319</v>
      </c>
    </row>
    <row r="773" spans="2:65" s="12" customFormat="1" ht="11.25">
      <c r="B773" s="157"/>
      <c r="D773" s="150" t="s">
        <v>218</v>
      </c>
      <c r="E773" s="158" t="s">
        <v>1</v>
      </c>
      <c r="F773" s="159" t="s">
        <v>1320</v>
      </c>
      <c r="H773" s="160">
        <v>50</v>
      </c>
      <c r="I773" s="161"/>
      <c r="L773" s="157"/>
      <c r="M773" s="162"/>
      <c r="T773" s="163"/>
      <c r="AT773" s="158" t="s">
        <v>218</v>
      </c>
      <c r="AU773" s="158" t="s">
        <v>86</v>
      </c>
      <c r="AV773" s="12" t="s">
        <v>86</v>
      </c>
      <c r="AW773" s="12" t="s">
        <v>32</v>
      </c>
      <c r="AX773" s="12" t="s">
        <v>76</v>
      </c>
      <c r="AY773" s="158" t="s">
        <v>127</v>
      </c>
    </row>
    <row r="774" spans="2:65" s="12" customFormat="1" ht="11.25">
      <c r="B774" s="157"/>
      <c r="D774" s="150" t="s">
        <v>218</v>
      </c>
      <c r="E774" s="158" t="s">
        <v>1</v>
      </c>
      <c r="F774" s="159" t="s">
        <v>1321</v>
      </c>
      <c r="H774" s="160">
        <v>14</v>
      </c>
      <c r="I774" s="161"/>
      <c r="L774" s="157"/>
      <c r="M774" s="162"/>
      <c r="T774" s="163"/>
      <c r="AT774" s="158" t="s">
        <v>218</v>
      </c>
      <c r="AU774" s="158" t="s">
        <v>86</v>
      </c>
      <c r="AV774" s="12" t="s">
        <v>86</v>
      </c>
      <c r="AW774" s="12" t="s">
        <v>32</v>
      </c>
      <c r="AX774" s="12" t="s">
        <v>76</v>
      </c>
      <c r="AY774" s="158" t="s">
        <v>127</v>
      </c>
    </row>
    <row r="775" spans="2:65" s="13" customFormat="1" ht="11.25">
      <c r="B775" s="164"/>
      <c r="D775" s="150" t="s">
        <v>218</v>
      </c>
      <c r="E775" s="165" t="s">
        <v>1</v>
      </c>
      <c r="F775" s="166" t="s">
        <v>226</v>
      </c>
      <c r="H775" s="167">
        <v>64</v>
      </c>
      <c r="I775" s="168"/>
      <c r="L775" s="164"/>
      <c r="M775" s="169"/>
      <c r="T775" s="170"/>
      <c r="AT775" s="165" t="s">
        <v>218</v>
      </c>
      <c r="AU775" s="165" t="s">
        <v>86</v>
      </c>
      <c r="AV775" s="13" t="s">
        <v>148</v>
      </c>
      <c r="AW775" s="13" t="s">
        <v>32</v>
      </c>
      <c r="AX775" s="13" t="s">
        <v>84</v>
      </c>
      <c r="AY775" s="165" t="s">
        <v>127</v>
      </c>
    </row>
    <row r="776" spans="2:65" s="1" customFormat="1" ht="37.9" customHeight="1">
      <c r="B776" s="136"/>
      <c r="C776" s="137" t="s">
        <v>1322</v>
      </c>
      <c r="D776" s="137" t="s">
        <v>130</v>
      </c>
      <c r="E776" s="138" t="s">
        <v>1323</v>
      </c>
      <c r="F776" s="139" t="s">
        <v>1324</v>
      </c>
      <c r="G776" s="140" t="s">
        <v>216</v>
      </c>
      <c r="H776" s="141">
        <v>43</v>
      </c>
      <c r="I776" s="142"/>
      <c r="J776" s="143">
        <f>ROUND(I776*H776,2)</f>
        <v>0</v>
      </c>
      <c r="K776" s="139" t="s">
        <v>134</v>
      </c>
      <c r="L776" s="32"/>
      <c r="M776" s="144" t="s">
        <v>1</v>
      </c>
      <c r="N776" s="145" t="s">
        <v>41</v>
      </c>
      <c r="P776" s="146">
        <f>O776*H776</f>
        <v>0</v>
      </c>
      <c r="Q776" s="146">
        <v>2.7999999999999998E-4</v>
      </c>
      <c r="R776" s="146">
        <f>Q776*H776</f>
        <v>1.2039999999999999E-2</v>
      </c>
      <c r="S776" s="146">
        <v>0</v>
      </c>
      <c r="T776" s="147">
        <f>S776*H776</f>
        <v>0</v>
      </c>
      <c r="AR776" s="148" t="s">
        <v>288</v>
      </c>
      <c r="AT776" s="148" t="s">
        <v>130</v>
      </c>
      <c r="AU776" s="148" t="s">
        <v>86</v>
      </c>
      <c r="AY776" s="17" t="s">
        <v>127</v>
      </c>
      <c r="BE776" s="149">
        <f>IF(N776="základní",J776,0)</f>
        <v>0</v>
      </c>
      <c r="BF776" s="149">
        <f>IF(N776="snížená",J776,0)</f>
        <v>0</v>
      </c>
      <c r="BG776" s="149">
        <f>IF(N776="zákl. přenesená",J776,0)</f>
        <v>0</v>
      </c>
      <c r="BH776" s="149">
        <f>IF(N776="sníž. přenesená",J776,0)</f>
        <v>0</v>
      </c>
      <c r="BI776" s="149">
        <f>IF(N776="nulová",J776,0)</f>
        <v>0</v>
      </c>
      <c r="BJ776" s="17" t="s">
        <v>84</v>
      </c>
      <c r="BK776" s="149">
        <f>ROUND(I776*H776,2)</f>
        <v>0</v>
      </c>
      <c r="BL776" s="17" t="s">
        <v>288</v>
      </c>
      <c r="BM776" s="148" t="s">
        <v>1325</v>
      </c>
    </row>
    <row r="777" spans="2:65" s="12" customFormat="1" ht="11.25">
      <c r="B777" s="157"/>
      <c r="D777" s="150" t="s">
        <v>218</v>
      </c>
      <c r="E777" s="158" t="s">
        <v>1</v>
      </c>
      <c r="F777" s="159" t="s">
        <v>1326</v>
      </c>
      <c r="H777" s="160">
        <v>34</v>
      </c>
      <c r="I777" s="161"/>
      <c r="L777" s="157"/>
      <c r="M777" s="162"/>
      <c r="T777" s="163"/>
      <c r="AT777" s="158" t="s">
        <v>218</v>
      </c>
      <c r="AU777" s="158" t="s">
        <v>86</v>
      </c>
      <c r="AV777" s="12" t="s">
        <v>86</v>
      </c>
      <c r="AW777" s="12" t="s">
        <v>32</v>
      </c>
      <c r="AX777" s="12" t="s">
        <v>76</v>
      </c>
      <c r="AY777" s="158" t="s">
        <v>127</v>
      </c>
    </row>
    <row r="778" spans="2:65" s="12" customFormat="1" ht="11.25">
      <c r="B778" s="157"/>
      <c r="D778" s="150" t="s">
        <v>218</v>
      </c>
      <c r="E778" s="158" t="s">
        <v>1</v>
      </c>
      <c r="F778" s="159" t="s">
        <v>1327</v>
      </c>
      <c r="H778" s="160">
        <v>9</v>
      </c>
      <c r="I778" s="161"/>
      <c r="L778" s="157"/>
      <c r="M778" s="162"/>
      <c r="T778" s="163"/>
      <c r="AT778" s="158" t="s">
        <v>218</v>
      </c>
      <c r="AU778" s="158" t="s">
        <v>86</v>
      </c>
      <c r="AV778" s="12" t="s">
        <v>86</v>
      </c>
      <c r="AW778" s="12" t="s">
        <v>32</v>
      </c>
      <c r="AX778" s="12" t="s">
        <v>76</v>
      </c>
      <c r="AY778" s="158" t="s">
        <v>127</v>
      </c>
    </row>
    <row r="779" spans="2:65" s="13" customFormat="1" ht="11.25">
      <c r="B779" s="164"/>
      <c r="D779" s="150" t="s">
        <v>218</v>
      </c>
      <c r="E779" s="165" t="s">
        <v>1</v>
      </c>
      <c r="F779" s="166" t="s">
        <v>226</v>
      </c>
      <c r="H779" s="167">
        <v>43</v>
      </c>
      <c r="I779" s="168"/>
      <c r="L779" s="164"/>
      <c r="M779" s="169"/>
      <c r="T779" s="170"/>
      <c r="AT779" s="165" t="s">
        <v>218</v>
      </c>
      <c r="AU779" s="165" t="s">
        <v>86</v>
      </c>
      <c r="AV779" s="13" t="s">
        <v>148</v>
      </c>
      <c r="AW779" s="13" t="s">
        <v>32</v>
      </c>
      <c r="AX779" s="13" t="s">
        <v>84</v>
      </c>
      <c r="AY779" s="165" t="s">
        <v>127</v>
      </c>
    </row>
    <row r="780" spans="2:65" s="1" customFormat="1" ht="37.9" customHeight="1">
      <c r="B780" s="136"/>
      <c r="C780" s="137" t="s">
        <v>1328</v>
      </c>
      <c r="D780" s="137" t="s">
        <v>130</v>
      </c>
      <c r="E780" s="138" t="s">
        <v>1329</v>
      </c>
      <c r="F780" s="139" t="s">
        <v>1330</v>
      </c>
      <c r="G780" s="140" t="s">
        <v>216</v>
      </c>
      <c r="H780" s="141">
        <v>43</v>
      </c>
      <c r="I780" s="142"/>
      <c r="J780" s="143">
        <f>ROUND(I780*H780,2)</f>
        <v>0</v>
      </c>
      <c r="K780" s="139" t="s">
        <v>134</v>
      </c>
      <c r="L780" s="32"/>
      <c r="M780" s="144" t="s">
        <v>1</v>
      </c>
      <c r="N780" s="145" t="s">
        <v>41</v>
      </c>
      <c r="P780" s="146">
        <f>O780*H780</f>
        <v>0</v>
      </c>
      <c r="Q780" s="146">
        <v>4.2000000000000002E-4</v>
      </c>
      <c r="R780" s="146">
        <f>Q780*H780</f>
        <v>1.806E-2</v>
      </c>
      <c r="S780" s="146">
        <v>0</v>
      </c>
      <c r="T780" s="147">
        <f>S780*H780</f>
        <v>0</v>
      </c>
      <c r="AR780" s="148" t="s">
        <v>288</v>
      </c>
      <c r="AT780" s="148" t="s">
        <v>130</v>
      </c>
      <c r="AU780" s="148" t="s">
        <v>86</v>
      </c>
      <c r="AY780" s="17" t="s">
        <v>127</v>
      </c>
      <c r="BE780" s="149">
        <f>IF(N780="základní",J780,0)</f>
        <v>0</v>
      </c>
      <c r="BF780" s="149">
        <f>IF(N780="snížená",J780,0)</f>
        <v>0</v>
      </c>
      <c r="BG780" s="149">
        <f>IF(N780="zákl. přenesená",J780,0)</f>
        <v>0</v>
      </c>
      <c r="BH780" s="149">
        <f>IF(N780="sníž. přenesená",J780,0)</f>
        <v>0</v>
      </c>
      <c r="BI780" s="149">
        <f>IF(N780="nulová",J780,0)</f>
        <v>0</v>
      </c>
      <c r="BJ780" s="17" t="s">
        <v>84</v>
      </c>
      <c r="BK780" s="149">
        <f>ROUND(I780*H780,2)</f>
        <v>0</v>
      </c>
      <c r="BL780" s="17" t="s">
        <v>288</v>
      </c>
      <c r="BM780" s="148" t="s">
        <v>1331</v>
      </c>
    </row>
    <row r="781" spans="2:65" s="12" customFormat="1" ht="11.25">
      <c r="B781" s="157"/>
      <c r="D781" s="150" t="s">
        <v>218</v>
      </c>
      <c r="E781" s="158" t="s">
        <v>1</v>
      </c>
      <c r="F781" s="159" t="s">
        <v>1326</v>
      </c>
      <c r="H781" s="160">
        <v>34</v>
      </c>
      <c r="I781" s="161"/>
      <c r="L781" s="157"/>
      <c r="M781" s="162"/>
      <c r="T781" s="163"/>
      <c r="AT781" s="158" t="s">
        <v>218</v>
      </c>
      <c r="AU781" s="158" t="s">
        <v>86</v>
      </c>
      <c r="AV781" s="12" t="s">
        <v>86</v>
      </c>
      <c r="AW781" s="12" t="s">
        <v>32</v>
      </c>
      <c r="AX781" s="12" t="s">
        <v>76</v>
      </c>
      <c r="AY781" s="158" t="s">
        <v>127</v>
      </c>
    </row>
    <row r="782" spans="2:65" s="12" customFormat="1" ht="11.25">
      <c r="B782" s="157"/>
      <c r="D782" s="150" t="s">
        <v>218</v>
      </c>
      <c r="E782" s="158" t="s">
        <v>1</v>
      </c>
      <c r="F782" s="159" t="s">
        <v>1327</v>
      </c>
      <c r="H782" s="160">
        <v>9</v>
      </c>
      <c r="I782" s="161"/>
      <c r="L782" s="157"/>
      <c r="M782" s="162"/>
      <c r="T782" s="163"/>
      <c r="AT782" s="158" t="s">
        <v>218</v>
      </c>
      <c r="AU782" s="158" t="s">
        <v>86</v>
      </c>
      <c r="AV782" s="12" t="s">
        <v>86</v>
      </c>
      <c r="AW782" s="12" t="s">
        <v>32</v>
      </c>
      <c r="AX782" s="12" t="s">
        <v>76</v>
      </c>
      <c r="AY782" s="158" t="s">
        <v>127</v>
      </c>
    </row>
    <row r="783" spans="2:65" s="13" customFormat="1" ht="11.25">
      <c r="B783" s="164"/>
      <c r="D783" s="150" t="s">
        <v>218</v>
      </c>
      <c r="E783" s="165" t="s">
        <v>1</v>
      </c>
      <c r="F783" s="166" t="s">
        <v>226</v>
      </c>
      <c r="H783" s="167">
        <v>43</v>
      </c>
      <c r="I783" s="168"/>
      <c r="L783" s="164"/>
      <c r="M783" s="169"/>
      <c r="T783" s="170"/>
      <c r="AT783" s="165" t="s">
        <v>218</v>
      </c>
      <c r="AU783" s="165" t="s">
        <v>86</v>
      </c>
      <c r="AV783" s="13" t="s">
        <v>148</v>
      </c>
      <c r="AW783" s="13" t="s">
        <v>32</v>
      </c>
      <c r="AX783" s="13" t="s">
        <v>84</v>
      </c>
      <c r="AY783" s="165" t="s">
        <v>127</v>
      </c>
    </row>
    <row r="784" spans="2:65" s="1" customFormat="1" ht="24.2" customHeight="1">
      <c r="B784" s="136"/>
      <c r="C784" s="178" t="s">
        <v>1332</v>
      </c>
      <c r="D784" s="178" t="s">
        <v>278</v>
      </c>
      <c r="E784" s="179" t="s">
        <v>1333</v>
      </c>
      <c r="F784" s="180" t="s">
        <v>1334</v>
      </c>
      <c r="G784" s="181" t="s">
        <v>216</v>
      </c>
      <c r="H784" s="182">
        <v>172.5</v>
      </c>
      <c r="I784" s="183"/>
      <c r="J784" s="184">
        <f>ROUND(I784*H784,2)</f>
        <v>0</v>
      </c>
      <c r="K784" s="180" t="s">
        <v>134</v>
      </c>
      <c r="L784" s="185"/>
      <c r="M784" s="186" t="s">
        <v>1</v>
      </c>
      <c r="N784" s="187" t="s">
        <v>41</v>
      </c>
      <c r="P784" s="146">
        <f>O784*H784</f>
        <v>0</v>
      </c>
      <c r="Q784" s="146">
        <v>1.9E-3</v>
      </c>
      <c r="R784" s="146">
        <f>Q784*H784</f>
        <v>0.32774999999999999</v>
      </c>
      <c r="S784" s="146">
        <v>0</v>
      </c>
      <c r="T784" s="147">
        <f>S784*H784</f>
        <v>0</v>
      </c>
      <c r="AR784" s="148" t="s">
        <v>376</v>
      </c>
      <c r="AT784" s="148" t="s">
        <v>278</v>
      </c>
      <c r="AU784" s="148" t="s">
        <v>86</v>
      </c>
      <c r="AY784" s="17" t="s">
        <v>127</v>
      </c>
      <c r="BE784" s="149">
        <f>IF(N784="základní",J784,0)</f>
        <v>0</v>
      </c>
      <c r="BF784" s="149">
        <f>IF(N784="snížená",J784,0)</f>
        <v>0</v>
      </c>
      <c r="BG784" s="149">
        <f>IF(N784="zákl. přenesená",J784,0)</f>
        <v>0</v>
      </c>
      <c r="BH784" s="149">
        <f>IF(N784="sníž. přenesená",J784,0)</f>
        <v>0</v>
      </c>
      <c r="BI784" s="149">
        <f>IF(N784="nulová",J784,0)</f>
        <v>0</v>
      </c>
      <c r="BJ784" s="17" t="s">
        <v>84</v>
      </c>
      <c r="BK784" s="149">
        <f>ROUND(I784*H784,2)</f>
        <v>0</v>
      </c>
      <c r="BL784" s="17" t="s">
        <v>288</v>
      </c>
      <c r="BM784" s="148" t="s">
        <v>1335</v>
      </c>
    </row>
    <row r="785" spans="2:65" s="12" customFormat="1" ht="11.25">
      <c r="B785" s="157"/>
      <c r="D785" s="150" t="s">
        <v>218</v>
      </c>
      <c r="E785" s="158" t="s">
        <v>1</v>
      </c>
      <c r="F785" s="159" t="s">
        <v>1336</v>
      </c>
      <c r="H785" s="160">
        <v>172.5</v>
      </c>
      <c r="I785" s="161"/>
      <c r="L785" s="157"/>
      <c r="M785" s="162"/>
      <c r="T785" s="163"/>
      <c r="AT785" s="158" t="s">
        <v>218</v>
      </c>
      <c r="AU785" s="158" t="s">
        <v>86</v>
      </c>
      <c r="AV785" s="12" t="s">
        <v>86</v>
      </c>
      <c r="AW785" s="12" t="s">
        <v>32</v>
      </c>
      <c r="AX785" s="12" t="s">
        <v>84</v>
      </c>
      <c r="AY785" s="158" t="s">
        <v>127</v>
      </c>
    </row>
    <row r="786" spans="2:65" s="1" customFormat="1" ht="37.9" customHeight="1">
      <c r="B786" s="136"/>
      <c r="C786" s="137" t="s">
        <v>1337</v>
      </c>
      <c r="D786" s="137" t="s">
        <v>130</v>
      </c>
      <c r="E786" s="138" t="s">
        <v>1338</v>
      </c>
      <c r="F786" s="139" t="s">
        <v>1339</v>
      </c>
      <c r="G786" s="140" t="s">
        <v>314</v>
      </c>
      <c r="H786" s="141">
        <v>11.8</v>
      </c>
      <c r="I786" s="142"/>
      <c r="J786" s="143">
        <f>ROUND(I786*H786,2)</f>
        <v>0</v>
      </c>
      <c r="K786" s="139" t="s">
        <v>1</v>
      </c>
      <c r="L786" s="32"/>
      <c r="M786" s="144" t="s">
        <v>1</v>
      </c>
      <c r="N786" s="145" t="s">
        <v>41</v>
      </c>
      <c r="P786" s="146">
        <f>O786*H786</f>
        <v>0</v>
      </c>
      <c r="Q786" s="146">
        <v>0</v>
      </c>
      <c r="R786" s="146">
        <f>Q786*H786</f>
        <v>0</v>
      </c>
      <c r="S786" s="146">
        <v>0</v>
      </c>
      <c r="T786" s="147">
        <f>S786*H786</f>
        <v>0</v>
      </c>
      <c r="AR786" s="148" t="s">
        <v>288</v>
      </c>
      <c r="AT786" s="148" t="s">
        <v>130</v>
      </c>
      <c r="AU786" s="148" t="s">
        <v>86</v>
      </c>
      <c r="AY786" s="17" t="s">
        <v>127</v>
      </c>
      <c r="BE786" s="149">
        <f>IF(N786="základní",J786,0)</f>
        <v>0</v>
      </c>
      <c r="BF786" s="149">
        <f>IF(N786="snížená",J786,0)</f>
        <v>0</v>
      </c>
      <c r="BG786" s="149">
        <f>IF(N786="zákl. přenesená",J786,0)</f>
        <v>0</v>
      </c>
      <c r="BH786" s="149">
        <f>IF(N786="sníž. přenesená",J786,0)</f>
        <v>0</v>
      </c>
      <c r="BI786" s="149">
        <f>IF(N786="nulová",J786,0)</f>
        <v>0</v>
      </c>
      <c r="BJ786" s="17" t="s">
        <v>84</v>
      </c>
      <c r="BK786" s="149">
        <f>ROUND(I786*H786,2)</f>
        <v>0</v>
      </c>
      <c r="BL786" s="17" t="s">
        <v>288</v>
      </c>
      <c r="BM786" s="148" t="s">
        <v>1340</v>
      </c>
    </row>
    <row r="787" spans="2:65" s="12" customFormat="1" ht="11.25">
      <c r="B787" s="157"/>
      <c r="D787" s="150" t="s">
        <v>218</v>
      </c>
      <c r="E787" s="158" t="s">
        <v>1</v>
      </c>
      <c r="F787" s="159" t="s">
        <v>1341</v>
      </c>
      <c r="H787" s="160">
        <v>11.8</v>
      </c>
      <c r="I787" s="161"/>
      <c r="L787" s="157"/>
      <c r="M787" s="162"/>
      <c r="T787" s="163"/>
      <c r="AT787" s="158" t="s">
        <v>218</v>
      </c>
      <c r="AU787" s="158" t="s">
        <v>86</v>
      </c>
      <c r="AV787" s="12" t="s">
        <v>86</v>
      </c>
      <c r="AW787" s="12" t="s">
        <v>32</v>
      </c>
      <c r="AX787" s="12" t="s">
        <v>84</v>
      </c>
      <c r="AY787" s="158" t="s">
        <v>127</v>
      </c>
    </row>
    <row r="788" spans="2:65" s="1" customFormat="1" ht="24.2" customHeight="1">
      <c r="B788" s="136"/>
      <c r="C788" s="137" t="s">
        <v>1342</v>
      </c>
      <c r="D788" s="137" t="s">
        <v>130</v>
      </c>
      <c r="E788" s="138" t="s">
        <v>1343</v>
      </c>
      <c r="F788" s="139" t="s">
        <v>1344</v>
      </c>
      <c r="G788" s="140" t="s">
        <v>265</v>
      </c>
      <c r="H788" s="141">
        <v>0.53500000000000003</v>
      </c>
      <c r="I788" s="142"/>
      <c r="J788" s="143">
        <f>ROUND(I788*H788,2)</f>
        <v>0</v>
      </c>
      <c r="K788" s="139" t="s">
        <v>134</v>
      </c>
      <c r="L788" s="32"/>
      <c r="M788" s="144" t="s">
        <v>1</v>
      </c>
      <c r="N788" s="145" t="s">
        <v>41</v>
      </c>
      <c r="P788" s="146">
        <f>O788*H788</f>
        <v>0</v>
      </c>
      <c r="Q788" s="146">
        <v>0</v>
      </c>
      <c r="R788" s="146">
        <f>Q788*H788</f>
        <v>0</v>
      </c>
      <c r="S788" s="146">
        <v>0</v>
      </c>
      <c r="T788" s="147">
        <f>S788*H788</f>
        <v>0</v>
      </c>
      <c r="AR788" s="148" t="s">
        <v>288</v>
      </c>
      <c r="AT788" s="148" t="s">
        <v>130</v>
      </c>
      <c r="AU788" s="148" t="s">
        <v>86</v>
      </c>
      <c r="AY788" s="17" t="s">
        <v>127</v>
      </c>
      <c r="BE788" s="149">
        <f>IF(N788="základní",J788,0)</f>
        <v>0</v>
      </c>
      <c r="BF788" s="149">
        <f>IF(N788="snížená",J788,0)</f>
        <v>0</v>
      </c>
      <c r="BG788" s="149">
        <f>IF(N788="zákl. přenesená",J788,0)</f>
        <v>0</v>
      </c>
      <c r="BH788" s="149">
        <f>IF(N788="sníž. přenesená",J788,0)</f>
        <v>0</v>
      </c>
      <c r="BI788" s="149">
        <f>IF(N788="nulová",J788,0)</f>
        <v>0</v>
      </c>
      <c r="BJ788" s="17" t="s">
        <v>84</v>
      </c>
      <c r="BK788" s="149">
        <f>ROUND(I788*H788,2)</f>
        <v>0</v>
      </c>
      <c r="BL788" s="17" t="s">
        <v>288</v>
      </c>
      <c r="BM788" s="148" t="s">
        <v>1345</v>
      </c>
    </row>
    <row r="789" spans="2:65" s="11" customFormat="1" ht="22.9" customHeight="1">
      <c r="B789" s="124"/>
      <c r="D789" s="125" t="s">
        <v>75</v>
      </c>
      <c r="E789" s="134" t="s">
        <v>1346</v>
      </c>
      <c r="F789" s="134" t="s">
        <v>1347</v>
      </c>
      <c r="I789" s="127"/>
      <c r="J789" s="135">
        <f>BK789</f>
        <v>0</v>
      </c>
      <c r="L789" s="124"/>
      <c r="M789" s="129"/>
      <c r="P789" s="130">
        <f>SUM(P790:P842)</f>
        <v>0</v>
      </c>
      <c r="R789" s="130">
        <f>SUM(R790:R842)</f>
        <v>1.7293538000000002</v>
      </c>
      <c r="T789" s="131">
        <f>SUM(T790:T842)</f>
        <v>0</v>
      </c>
      <c r="AR789" s="125" t="s">
        <v>86</v>
      </c>
      <c r="AT789" s="132" t="s">
        <v>75</v>
      </c>
      <c r="AU789" s="132" t="s">
        <v>84</v>
      </c>
      <c r="AY789" s="125" t="s">
        <v>127</v>
      </c>
      <c r="BK789" s="133">
        <f>SUM(BK790:BK842)</f>
        <v>0</v>
      </c>
    </row>
    <row r="790" spans="2:65" s="1" customFormat="1" ht="24.2" customHeight="1">
      <c r="B790" s="136"/>
      <c r="C790" s="137" t="s">
        <v>1348</v>
      </c>
      <c r="D790" s="137" t="s">
        <v>130</v>
      </c>
      <c r="E790" s="138" t="s">
        <v>1349</v>
      </c>
      <c r="F790" s="139" t="s">
        <v>1350</v>
      </c>
      <c r="G790" s="140" t="s">
        <v>216</v>
      </c>
      <c r="H790" s="141">
        <v>105.4</v>
      </c>
      <c r="I790" s="142"/>
      <c r="J790" s="143">
        <f>ROUND(I790*H790,2)</f>
        <v>0</v>
      </c>
      <c r="K790" s="139" t="s">
        <v>134</v>
      </c>
      <c r="L790" s="32"/>
      <c r="M790" s="144" t="s">
        <v>1</v>
      </c>
      <c r="N790" s="145" t="s">
        <v>41</v>
      </c>
      <c r="P790" s="146">
        <f>O790*H790</f>
        <v>0</v>
      </c>
      <c r="Q790" s="146">
        <v>0</v>
      </c>
      <c r="R790" s="146">
        <f>Q790*H790</f>
        <v>0</v>
      </c>
      <c r="S790" s="146">
        <v>0</v>
      </c>
      <c r="T790" s="147">
        <f>S790*H790</f>
        <v>0</v>
      </c>
      <c r="AR790" s="148" t="s">
        <v>288</v>
      </c>
      <c r="AT790" s="148" t="s">
        <v>130</v>
      </c>
      <c r="AU790" s="148" t="s">
        <v>86</v>
      </c>
      <c r="AY790" s="17" t="s">
        <v>127</v>
      </c>
      <c r="BE790" s="149">
        <f>IF(N790="základní",J790,0)</f>
        <v>0</v>
      </c>
      <c r="BF790" s="149">
        <f>IF(N790="snížená",J790,0)</f>
        <v>0</v>
      </c>
      <c r="BG790" s="149">
        <f>IF(N790="zákl. přenesená",J790,0)</f>
        <v>0</v>
      </c>
      <c r="BH790" s="149">
        <f>IF(N790="sníž. přenesená",J790,0)</f>
        <v>0</v>
      </c>
      <c r="BI790" s="149">
        <f>IF(N790="nulová",J790,0)</f>
        <v>0</v>
      </c>
      <c r="BJ790" s="17" t="s">
        <v>84</v>
      </c>
      <c r="BK790" s="149">
        <f>ROUND(I790*H790,2)</f>
        <v>0</v>
      </c>
      <c r="BL790" s="17" t="s">
        <v>288</v>
      </c>
      <c r="BM790" s="148" t="s">
        <v>1351</v>
      </c>
    </row>
    <row r="791" spans="2:65" s="12" customFormat="1" ht="11.25">
      <c r="B791" s="157"/>
      <c r="D791" s="150" t="s">
        <v>218</v>
      </c>
      <c r="E791" s="158" t="s">
        <v>1</v>
      </c>
      <c r="F791" s="159" t="s">
        <v>1352</v>
      </c>
      <c r="H791" s="160">
        <v>12.1</v>
      </c>
      <c r="I791" s="161"/>
      <c r="L791" s="157"/>
      <c r="M791" s="162"/>
      <c r="T791" s="163"/>
      <c r="AT791" s="158" t="s">
        <v>218</v>
      </c>
      <c r="AU791" s="158" t="s">
        <v>86</v>
      </c>
      <c r="AV791" s="12" t="s">
        <v>86</v>
      </c>
      <c r="AW791" s="12" t="s">
        <v>32</v>
      </c>
      <c r="AX791" s="12" t="s">
        <v>76</v>
      </c>
      <c r="AY791" s="158" t="s">
        <v>127</v>
      </c>
    </row>
    <row r="792" spans="2:65" s="12" customFormat="1" ht="11.25">
      <c r="B792" s="157"/>
      <c r="D792" s="150" t="s">
        <v>218</v>
      </c>
      <c r="E792" s="158" t="s">
        <v>1</v>
      </c>
      <c r="F792" s="159" t="s">
        <v>1353</v>
      </c>
      <c r="H792" s="160">
        <v>20.3</v>
      </c>
      <c r="I792" s="161"/>
      <c r="L792" s="157"/>
      <c r="M792" s="162"/>
      <c r="T792" s="163"/>
      <c r="AT792" s="158" t="s">
        <v>218</v>
      </c>
      <c r="AU792" s="158" t="s">
        <v>86</v>
      </c>
      <c r="AV792" s="12" t="s">
        <v>86</v>
      </c>
      <c r="AW792" s="12" t="s">
        <v>32</v>
      </c>
      <c r="AX792" s="12" t="s">
        <v>76</v>
      </c>
      <c r="AY792" s="158" t="s">
        <v>127</v>
      </c>
    </row>
    <row r="793" spans="2:65" s="12" customFormat="1" ht="11.25">
      <c r="B793" s="157"/>
      <c r="D793" s="150" t="s">
        <v>218</v>
      </c>
      <c r="E793" s="158" t="s">
        <v>1</v>
      </c>
      <c r="F793" s="159" t="s">
        <v>1354</v>
      </c>
      <c r="H793" s="160">
        <v>51.5</v>
      </c>
      <c r="I793" s="161"/>
      <c r="L793" s="157"/>
      <c r="M793" s="162"/>
      <c r="T793" s="163"/>
      <c r="AT793" s="158" t="s">
        <v>218</v>
      </c>
      <c r="AU793" s="158" t="s">
        <v>86</v>
      </c>
      <c r="AV793" s="12" t="s">
        <v>86</v>
      </c>
      <c r="AW793" s="12" t="s">
        <v>32</v>
      </c>
      <c r="AX793" s="12" t="s">
        <v>76</v>
      </c>
      <c r="AY793" s="158" t="s">
        <v>127</v>
      </c>
    </row>
    <row r="794" spans="2:65" s="12" customFormat="1" ht="11.25">
      <c r="B794" s="157"/>
      <c r="D794" s="150" t="s">
        <v>218</v>
      </c>
      <c r="E794" s="158" t="s">
        <v>1</v>
      </c>
      <c r="F794" s="159" t="s">
        <v>1355</v>
      </c>
      <c r="H794" s="160">
        <v>21.5</v>
      </c>
      <c r="I794" s="161"/>
      <c r="L794" s="157"/>
      <c r="M794" s="162"/>
      <c r="T794" s="163"/>
      <c r="AT794" s="158" t="s">
        <v>218</v>
      </c>
      <c r="AU794" s="158" t="s">
        <v>86</v>
      </c>
      <c r="AV794" s="12" t="s">
        <v>86</v>
      </c>
      <c r="AW794" s="12" t="s">
        <v>32</v>
      </c>
      <c r="AX794" s="12" t="s">
        <v>76</v>
      </c>
      <c r="AY794" s="158" t="s">
        <v>127</v>
      </c>
    </row>
    <row r="795" spans="2:65" s="13" customFormat="1" ht="11.25">
      <c r="B795" s="164"/>
      <c r="D795" s="150" t="s">
        <v>218</v>
      </c>
      <c r="E795" s="165" t="s">
        <v>1</v>
      </c>
      <c r="F795" s="166" t="s">
        <v>226</v>
      </c>
      <c r="H795" s="167">
        <v>105.4</v>
      </c>
      <c r="I795" s="168"/>
      <c r="L795" s="164"/>
      <c r="M795" s="169"/>
      <c r="T795" s="170"/>
      <c r="AT795" s="165" t="s">
        <v>218</v>
      </c>
      <c r="AU795" s="165" t="s">
        <v>86</v>
      </c>
      <c r="AV795" s="13" t="s">
        <v>148</v>
      </c>
      <c r="AW795" s="13" t="s">
        <v>32</v>
      </c>
      <c r="AX795" s="13" t="s">
        <v>84</v>
      </c>
      <c r="AY795" s="165" t="s">
        <v>127</v>
      </c>
    </row>
    <row r="796" spans="2:65" s="1" customFormat="1" ht="24.2" customHeight="1">
      <c r="B796" s="136"/>
      <c r="C796" s="178" t="s">
        <v>1356</v>
      </c>
      <c r="D796" s="178" t="s">
        <v>278</v>
      </c>
      <c r="E796" s="179" t="s">
        <v>1357</v>
      </c>
      <c r="F796" s="180" t="s">
        <v>1358</v>
      </c>
      <c r="G796" s="181" t="s">
        <v>216</v>
      </c>
      <c r="H796" s="182">
        <v>221.34</v>
      </c>
      <c r="I796" s="183"/>
      <c r="J796" s="184">
        <f>ROUND(I796*H796,2)</f>
        <v>0</v>
      </c>
      <c r="K796" s="180" t="s">
        <v>134</v>
      </c>
      <c r="L796" s="185"/>
      <c r="M796" s="186" t="s">
        <v>1</v>
      </c>
      <c r="N796" s="187" t="s">
        <v>41</v>
      </c>
      <c r="P796" s="146">
        <f>O796*H796</f>
        <v>0</v>
      </c>
      <c r="Q796" s="146">
        <v>1.8E-3</v>
      </c>
      <c r="R796" s="146">
        <f>Q796*H796</f>
        <v>0.39841199999999999</v>
      </c>
      <c r="S796" s="146">
        <v>0</v>
      </c>
      <c r="T796" s="147">
        <f>S796*H796</f>
        <v>0</v>
      </c>
      <c r="AR796" s="148" t="s">
        <v>376</v>
      </c>
      <c r="AT796" s="148" t="s">
        <v>278</v>
      </c>
      <c r="AU796" s="148" t="s">
        <v>86</v>
      </c>
      <c r="AY796" s="17" t="s">
        <v>127</v>
      </c>
      <c r="BE796" s="149">
        <f>IF(N796="základní",J796,0)</f>
        <v>0</v>
      </c>
      <c r="BF796" s="149">
        <f>IF(N796="snížená",J796,0)</f>
        <v>0</v>
      </c>
      <c r="BG796" s="149">
        <f>IF(N796="zákl. přenesená",J796,0)</f>
        <v>0</v>
      </c>
      <c r="BH796" s="149">
        <f>IF(N796="sníž. přenesená",J796,0)</f>
        <v>0</v>
      </c>
      <c r="BI796" s="149">
        <f>IF(N796="nulová",J796,0)</f>
        <v>0</v>
      </c>
      <c r="BJ796" s="17" t="s">
        <v>84</v>
      </c>
      <c r="BK796" s="149">
        <f>ROUND(I796*H796,2)</f>
        <v>0</v>
      </c>
      <c r="BL796" s="17" t="s">
        <v>288</v>
      </c>
      <c r="BM796" s="148" t="s">
        <v>1359</v>
      </c>
    </row>
    <row r="797" spans="2:65" s="12" customFormat="1" ht="11.25">
      <c r="B797" s="157"/>
      <c r="D797" s="150" t="s">
        <v>218</v>
      </c>
      <c r="F797" s="159" t="s">
        <v>1360</v>
      </c>
      <c r="H797" s="160">
        <v>221.34</v>
      </c>
      <c r="I797" s="161"/>
      <c r="L797" s="157"/>
      <c r="M797" s="162"/>
      <c r="T797" s="163"/>
      <c r="AT797" s="158" t="s">
        <v>218</v>
      </c>
      <c r="AU797" s="158" t="s">
        <v>86</v>
      </c>
      <c r="AV797" s="12" t="s">
        <v>86</v>
      </c>
      <c r="AW797" s="12" t="s">
        <v>3</v>
      </c>
      <c r="AX797" s="12" t="s">
        <v>84</v>
      </c>
      <c r="AY797" s="158" t="s">
        <v>127</v>
      </c>
    </row>
    <row r="798" spans="2:65" s="1" customFormat="1" ht="24.2" customHeight="1">
      <c r="B798" s="136"/>
      <c r="C798" s="137" t="s">
        <v>1361</v>
      </c>
      <c r="D798" s="137" t="s">
        <v>130</v>
      </c>
      <c r="E798" s="138" t="s">
        <v>1362</v>
      </c>
      <c r="F798" s="139" t="s">
        <v>1363</v>
      </c>
      <c r="G798" s="140" t="s">
        <v>216</v>
      </c>
      <c r="H798" s="141">
        <v>15</v>
      </c>
      <c r="I798" s="142"/>
      <c r="J798" s="143">
        <f>ROUND(I798*H798,2)</f>
        <v>0</v>
      </c>
      <c r="K798" s="139" t="s">
        <v>134</v>
      </c>
      <c r="L798" s="32"/>
      <c r="M798" s="144" t="s">
        <v>1</v>
      </c>
      <c r="N798" s="145" t="s">
        <v>41</v>
      </c>
      <c r="P798" s="146">
        <f>O798*H798</f>
        <v>0</v>
      </c>
      <c r="Q798" s="146">
        <v>6.0000000000000001E-3</v>
      </c>
      <c r="R798" s="146">
        <f>Q798*H798</f>
        <v>0.09</v>
      </c>
      <c r="S798" s="146">
        <v>0</v>
      </c>
      <c r="T798" s="147">
        <f>S798*H798</f>
        <v>0</v>
      </c>
      <c r="AR798" s="148" t="s">
        <v>288</v>
      </c>
      <c r="AT798" s="148" t="s">
        <v>130</v>
      </c>
      <c r="AU798" s="148" t="s">
        <v>86</v>
      </c>
      <c r="AY798" s="17" t="s">
        <v>127</v>
      </c>
      <c r="BE798" s="149">
        <f>IF(N798="základní",J798,0)</f>
        <v>0</v>
      </c>
      <c r="BF798" s="149">
        <f>IF(N798="snížená",J798,0)</f>
        <v>0</v>
      </c>
      <c r="BG798" s="149">
        <f>IF(N798="zákl. přenesená",J798,0)</f>
        <v>0</v>
      </c>
      <c r="BH798" s="149">
        <f>IF(N798="sníž. přenesená",J798,0)</f>
        <v>0</v>
      </c>
      <c r="BI798" s="149">
        <f>IF(N798="nulová",J798,0)</f>
        <v>0</v>
      </c>
      <c r="BJ798" s="17" t="s">
        <v>84</v>
      </c>
      <c r="BK798" s="149">
        <f>ROUND(I798*H798,2)</f>
        <v>0</v>
      </c>
      <c r="BL798" s="17" t="s">
        <v>288</v>
      </c>
      <c r="BM798" s="148" t="s">
        <v>1364</v>
      </c>
    </row>
    <row r="799" spans="2:65" s="12" customFormat="1" ht="11.25">
      <c r="B799" s="157"/>
      <c r="D799" s="150" t="s">
        <v>218</v>
      </c>
      <c r="E799" s="158" t="s">
        <v>1</v>
      </c>
      <c r="F799" s="159" t="s">
        <v>773</v>
      </c>
      <c r="H799" s="160">
        <v>5.04</v>
      </c>
      <c r="I799" s="161"/>
      <c r="L799" s="157"/>
      <c r="M799" s="162"/>
      <c r="T799" s="163"/>
      <c r="AT799" s="158" t="s">
        <v>218</v>
      </c>
      <c r="AU799" s="158" t="s">
        <v>86</v>
      </c>
      <c r="AV799" s="12" t="s">
        <v>86</v>
      </c>
      <c r="AW799" s="12" t="s">
        <v>32</v>
      </c>
      <c r="AX799" s="12" t="s">
        <v>76</v>
      </c>
      <c r="AY799" s="158" t="s">
        <v>127</v>
      </c>
    </row>
    <row r="800" spans="2:65" s="12" customFormat="1" ht="11.25">
      <c r="B800" s="157"/>
      <c r="D800" s="150" t="s">
        <v>218</v>
      </c>
      <c r="E800" s="158" t="s">
        <v>1</v>
      </c>
      <c r="F800" s="159" t="s">
        <v>1365</v>
      </c>
      <c r="H800" s="160">
        <v>5.7</v>
      </c>
      <c r="I800" s="161"/>
      <c r="L800" s="157"/>
      <c r="M800" s="162"/>
      <c r="T800" s="163"/>
      <c r="AT800" s="158" t="s">
        <v>218</v>
      </c>
      <c r="AU800" s="158" t="s">
        <v>86</v>
      </c>
      <c r="AV800" s="12" t="s">
        <v>86</v>
      </c>
      <c r="AW800" s="12" t="s">
        <v>32</v>
      </c>
      <c r="AX800" s="12" t="s">
        <v>76</v>
      </c>
      <c r="AY800" s="158" t="s">
        <v>127</v>
      </c>
    </row>
    <row r="801" spans="2:65" s="12" customFormat="1" ht="11.25">
      <c r="B801" s="157"/>
      <c r="D801" s="150" t="s">
        <v>218</v>
      </c>
      <c r="E801" s="158" t="s">
        <v>1</v>
      </c>
      <c r="F801" s="159" t="s">
        <v>1366</v>
      </c>
      <c r="H801" s="160">
        <v>4.26</v>
      </c>
      <c r="I801" s="161"/>
      <c r="L801" s="157"/>
      <c r="M801" s="162"/>
      <c r="T801" s="163"/>
      <c r="AT801" s="158" t="s">
        <v>218</v>
      </c>
      <c r="AU801" s="158" t="s">
        <v>86</v>
      </c>
      <c r="AV801" s="12" t="s">
        <v>86</v>
      </c>
      <c r="AW801" s="12" t="s">
        <v>32</v>
      </c>
      <c r="AX801" s="12" t="s">
        <v>76</v>
      </c>
      <c r="AY801" s="158" t="s">
        <v>127</v>
      </c>
    </row>
    <row r="802" spans="2:65" s="13" customFormat="1" ht="11.25">
      <c r="B802" s="164"/>
      <c r="D802" s="150" t="s">
        <v>218</v>
      </c>
      <c r="E802" s="165" t="s">
        <v>1</v>
      </c>
      <c r="F802" s="166" t="s">
        <v>226</v>
      </c>
      <c r="H802" s="167">
        <v>15</v>
      </c>
      <c r="I802" s="168"/>
      <c r="L802" s="164"/>
      <c r="M802" s="169"/>
      <c r="T802" s="170"/>
      <c r="AT802" s="165" t="s">
        <v>218</v>
      </c>
      <c r="AU802" s="165" t="s">
        <v>86</v>
      </c>
      <c r="AV802" s="13" t="s">
        <v>148</v>
      </c>
      <c r="AW802" s="13" t="s">
        <v>32</v>
      </c>
      <c r="AX802" s="13" t="s">
        <v>84</v>
      </c>
      <c r="AY802" s="165" t="s">
        <v>127</v>
      </c>
    </row>
    <row r="803" spans="2:65" s="1" customFormat="1" ht="24.2" customHeight="1">
      <c r="B803" s="136"/>
      <c r="C803" s="178" t="s">
        <v>1367</v>
      </c>
      <c r="D803" s="178" t="s">
        <v>278</v>
      </c>
      <c r="E803" s="179" t="s">
        <v>776</v>
      </c>
      <c r="F803" s="180" t="s">
        <v>777</v>
      </c>
      <c r="G803" s="181" t="s">
        <v>216</v>
      </c>
      <c r="H803" s="182">
        <v>15.75</v>
      </c>
      <c r="I803" s="183"/>
      <c r="J803" s="184">
        <f>ROUND(I803*H803,2)</f>
        <v>0</v>
      </c>
      <c r="K803" s="180" t="s">
        <v>134</v>
      </c>
      <c r="L803" s="185"/>
      <c r="M803" s="186" t="s">
        <v>1</v>
      </c>
      <c r="N803" s="187" t="s">
        <v>41</v>
      </c>
      <c r="P803" s="146">
        <f>O803*H803</f>
        <v>0</v>
      </c>
      <c r="Q803" s="146">
        <v>4.1999999999999997E-3</v>
      </c>
      <c r="R803" s="146">
        <f>Q803*H803</f>
        <v>6.615E-2</v>
      </c>
      <c r="S803" s="146">
        <v>0</v>
      </c>
      <c r="T803" s="147">
        <f>S803*H803</f>
        <v>0</v>
      </c>
      <c r="AR803" s="148" t="s">
        <v>376</v>
      </c>
      <c r="AT803" s="148" t="s">
        <v>278</v>
      </c>
      <c r="AU803" s="148" t="s">
        <v>86</v>
      </c>
      <c r="AY803" s="17" t="s">
        <v>127</v>
      </c>
      <c r="BE803" s="149">
        <f>IF(N803="základní",J803,0)</f>
        <v>0</v>
      </c>
      <c r="BF803" s="149">
        <f>IF(N803="snížená",J803,0)</f>
        <v>0</v>
      </c>
      <c r="BG803" s="149">
        <f>IF(N803="zákl. přenesená",J803,0)</f>
        <v>0</v>
      </c>
      <c r="BH803" s="149">
        <f>IF(N803="sníž. přenesená",J803,0)</f>
        <v>0</v>
      </c>
      <c r="BI803" s="149">
        <f>IF(N803="nulová",J803,0)</f>
        <v>0</v>
      </c>
      <c r="BJ803" s="17" t="s">
        <v>84</v>
      </c>
      <c r="BK803" s="149">
        <f>ROUND(I803*H803,2)</f>
        <v>0</v>
      </c>
      <c r="BL803" s="17" t="s">
        <v>288</v>
      </c>
      <c r="BM803" s="148" t="s">
        <v>1368</v>
      </c>
    </row>
    <row r="804" spans="2:65" s="12" customFormat="1" ht="11.25">
      <c r="B804" s="157"/>
      <c r="D804" s="150" t="s">
        <v>218</v>
      </c>
      <c r="E804" s="158" t="s">
        <v>1</v>
      </c>
      <c r="F804" s="159" t="s">
        <v>779</v>
      </c>
      <c r="H804" s="160">
        <v>15.75</v>
      </c>
      <c r="I804" s="161"/>
      <c r="L804" s="157"/>
      <c r="M804" s="162"/>
      <c r="T804" s="163"/>
      <c r="AT804" s="158" t="s">
        <v>218</v>
      </c>
      <c r="AU804" s="158" t="s">
        <v>86</v>
      </c>
      <c r="AV804" s="12" t="s">
        <v>86</v>
      </c>
      <c r="AW804" s="12" t="s">
        <v>32</v>
      </c>
      <c r="AX804" s="12" t="s">
        <v>84</v>
      </c>
      <c r="AY804" s="158" t="s">
        <v>127</v>
      </c>
    </row>
    <row r="805" spans="2:65" s="1" customFormat="1" ht="24.2" customHeight="1">
      <c r="B805" s="136"/>
      <c r="C805" s="137" t="s">
        <v>1369</v>
      </c>
      <c r="D805" s="137" t="s">
        <v>130</v>
      </c>
      <c r="E805" s="138" t="s">
        <v>1370</v>
      </c>
      <c r="F805" s="139" t="s">
        <v>1371</v>
      </c>
      <c r="G805" s="140" t="s">
        <v>216</v>
      </c>
      <c r="H805" s="141">
        <v>105.4</v>
      </c>
      <c r="I805" s="142"/>
      <c r="J805" s="143">
        <f>ROUND(I805*H805,2)</f>
        <v>0</v>
      </c>
      <c r="K805" s="139" t="s">
        <v>134</v>
      </c>
      <c r="L805" s="32"/>
      <c r="M805" s="144" t="s">
        <v>1</v>
      </c>
      <c r="N805" s="145" t="s">
        <v>41</v>
      </c>
      <c r="P805" s="146">
        <f>O805*H805</f>
        <v>0</v>
      </c>
      <c r="Q805" s="146">
        <v>1.0000000000000001E-5</v>
      </c>
      <c r="R805" s="146">
        <f>Q805*H805</f>
        <v>1.0540000000000002E-3</v>
      </c>
      <c r="S805" s="146">
        <v>0</v>
      </c>
      <c r="T805" s="147">
        <f>S805*H805</f>
        <v>0</v>
      </c>
      <c r="AR805" s="148" t="s">
        <v>288</v>
      </c>
      <c r="AT805" s="148" t="s">
        <v>130</v>
      </c>
      <c r="AU805" s="148" t="s">
        <v>86</v>
      </c>
      <c r="AY805" s="17" t="s">
        <v>127</v>
      </c>
      <c r="BE805" s="149">
        <f>IF(N805="základní",J805,0)</f>
        <v>0</v>
      </c>
      <c r="BF805" s="149">
        <f>IF(N805="snížená",J805,0)</f>
        <v>0</v>
      </c>
      <c r="BG805" s="149">
        <f>IF(N805="zákl. přenesená",J805,0)</f>
        <v>0</v>
      </c>
      <c r="BH805" s="149">
        <f>IF(N805="sníž. přenesená",J805,0)</f>
        <v>0</v>
      </c>
      <c r="BI805" s="149">
        <f>IF(N805="nulová",J805,0)</f>
        <v>0</v>
      </c>
      <c r="BJ805" s="17" t="s">
        <v>84</v>
      </c>
      <c r="BK805" s="149">
        <f>ROUND(I805*H805,2)</f>
        <v>0</v>
      </c>
      <c r="BL805" s="17" t="s">
        <v>288</v>
      </c>
      <c r="BM805" s="148" t="s">
        <v>1372</v>
      </c>
    </row>
    <row r="806" spans="2:65" s="1" customFormat="1" ht="24.2" customHeight="1">
      <c r="B806" s="136"/>
      <c r="C806" s="178" t="s">
        <v>1373</v>
      </c>
      <c r="D806" s="178" t="s">
        <v>278</v>
      </c>
      <c r="E806" s="179" t="s">
        <v>1374</v>
      </c>
      <c r="F806" s="180" t="s">
        <v>1375</v>
      </c>
      <c r="G806" s="181" t="s">
        <v>216</v>
      </c>
      <c r="H806" s="182">
        <v>121.21</v>
      </c>
      <c r="I806" s="183"/>
      <c r="J806" s="184">
        <f>ROUND(I806*H806,2)</f>
        <v>0</v>
      </c>
      <c r="K806" s="180" t="s">
        <v>1</v>
      </c>
      <c r="L806" s="185"/>
      <c r="M806" s="186" t="s">
        <v>1</v>
      </c>
      <c r="N806" s="187" t="s">
        <v>41</v>
      </c>
      <c r="P806" s="146">
        <f>O806*H806</f>
        <v>0</v>
      </c>
      <c r="Q806" s="146">
        <v>1.3999999999999999E-4</v>
      </c>
      <c r="R806" s="146">
        <f>Q806*H806</f>
        <v>1.6969399999999999E-2</v>
      </c>
      <c r="S806" s="146">
        <v>0</v>
      </c>
      <c r="T806" s="147">
        <f>S806*H806</f>
        <v>0</v>
      </c>
      <c r="AR806" s="148" t="s">
        <v>376</v>
      </c>
      <c r="AT806" s="148" t="s">
        <v>278</v>
      </c>
      <c r="AU806" s="148" t="s">
        <v>86</v>
      </c>
      <c r="AY806" s="17" t="s">
        <v>127</v>
      </c>
      <c r="BE806" s="149">
        <f>IF(N806="základní",J806,0)</f>
        <v>0</v>
      </c>
      <c r="BF806" s="149">
        <f>IF(N806="snížená",J806,0)</f>
        <v>0</v>
      </c>
      <c r="BG806" s="149">
        <f>IF(N806="zákl. přenesená",J806,0)</f>
        <v>0</v>
      </c>
      <c r="BH806" s="149">
        <f>IF(N806="sníž. přenesená",J806,0)</f>
        <v>0</v>
      </c>
      <c r="BI806" s="149">
        <f>IF(N806="nulová",J806,0)</f>
        <v>0</v>
      </c>
      <c r="BJ806" s="17" t="s">
        <v>84</v>
      </c>
      <c r="BK806" s="149">
        <f>ROUND(I806*H806,2)</f>
        <v>0</v>
      </c>
      <c r="BL806" s="17" t="s">
        <v>288</v>
      </c>
      <c r="BM806" s="148" t="s">
        <v>1376</v>
      </c>
    </row>
    <row r="807" spans="2:65" s="12" customFormat="1" ht="11.25">
      <c r="B807" s="157"/>
      <c r="D807" s="150" t="s">
        <v>218</v>
      </c>
      <c r="E807" s="158" t="s">
        <v>1</v>
      </c>
      <c r="F807" s="159" t="s">
        <v>1377</v>
      </c>
      <c r="H807" s="160">
        <v>121.21</v>
      </c>
      <c r="I807" s="161"/>
      <c r="L807" s="157"/>
      <c r="M807" s="162"/>
      <c r="T807" s="163"/>
      <c r="AT807" s="158" t="s">
        <v>218</v>
      </c>
      <c r="AU807" s="158" t="s">
        <v>86</v>
      </c>
      <c r="AV807" s="12" t="s">
        <v>86</v>
      </c>
      <c r="AW807" s="12" t="s">
        <v>32</v>
      </c>
      <c r="AX807" s="12" t="s">
        <v>84</v>
      </c>
      <c r="AY807" s="158" t="s">
        <v>127</v>
      </c>
    </row>
    <row r="808" spans="2:65" s="1" customFormat="1" ht="33" customHeight="1">
      <c r="B808" s="136"/>
      <c r="C808" s="137" t="s">
        <v>1378</v>
      </c>
      <c r="D808" s="137" t="s">
        <v>130</v>
      </c>
      <c r="E808" s="138" t="s">
        <v>1379</v>
      </c>
      <c r="F808" s="139" t="s">
        <v>1380</v>
      </c>
      <c r="G808" s="140" t="s">
        <v>216</v>
      </c>
      <c r="H808" s="141">
        <v>24</v>
      </c>
      <c r="I808" s="142"/>
      <c r="J808" s="143">
        <f>ROUND(I808*H808,2)</f>
        <v>0</v>
      </c>
      <c r="K808" s="139" t="s">
        <v>134</v>
      </c>
      <c r="L808" s="32"/>
      <c r="M808" s="144" t="s">
        <v>1</v>
      </c>
      <c r="N808" s="145" t="s">
        <v>41</v>
      </c>
      <c r="P808" s="146">
        <f>O808*H808</f>
        <v>0</v>
      </c>
      <c r="Q808" s="146">
        <v>1.2E-4</v>
      </c>
      <c r="R808" s="146">
        <f>Q808*H808</f>
        <v>2.8800000000000002E-3</v>
      </c>
      <c r="S808" s="146">
        <v>0</v>
      </c>
      <c r="T808" s="147">
        <f>S808*H808</f>
        <v>0</v>
      </c>
      <c r="AR808" s="148" t="s">
        <v>288</v>
      </c>
      <c r="AT808" s="148" t="s">
        <v>130</v>
      </c>
      <c r="AU808" s="148" t="s">
        <v>86</v>
      </c>
      <c r="AY808" s="17" t="s">
        <v>127</v>
      </c>
      <c r="BE808" s="149">
        <f>IF(N808="základní",J808,0)</f>
        <v>0</v>
      </c>
      <c r="BF808" s="149">
        <f>IF(N808="snížená",J808,0)</f>
        <v>0</v>
      </c>
      <c r="BG808" s="149">
        <f>IF(N808="zákl. přenesená",J808,0)</f>
        <v>0</v>
      </c>
      <c r="BH808" s="149">
        <f>IF(N808="sníž. přenesená",J808,0)</f>
        <v>0</v>
      </c>
      <c r="BI808" s="149">
        <f>IF(N808="nulová",J808,0)</f>
        <v>0</v>
      </c>
      <c r="BJ808" s="17" t="s">
        <v>84</v>
      </c>
      <c r="BK808" s="149">
        <f>ROUND(I808*H808,2)</f>
        <v>0</v>
      </c>
      <c r="BL808" s="17" t="s">
        <v>288</v>
      </c>
      <c r="BM808" s="148" t="s">
        <v>1381</v>
      </c>
    </row>
    <row r="809" spans="2:65" s="12" customFormat="1" ht="11.25">
      <c r="B809" s="157"/>
      <c r="D809" s="150" t="s">
        <v>218</v>
      </c>
      <c r="E809" s="158" t="s">
        <v>1</v>
      </c>
      <c r="F809" s="159" t="s">
        <v>1382</v>
      </c>
      <c r="H809" s="160">
        <v>24</v>
      </c>
      <c r="I809" s="161"/>
      <c r="L809" s="157"/>
      <c r="M809" s="162"/>
      <c r="T809" s="163"/>
      <c r="AT809" s="158" t="s">
        <v>218</v>
      </c>
      <c r="AU809" s="158" t="s">
        <v>86</v>
      </c>
      <c r="AV809" s="12" t="s">
        <v>86</v>
      </c>
      <c r="AW809" s="12" t="s">
        <v>32</v>
      </c>
      <c r="AX809" s="12" t="s">
        <v>76</v>
      </c>
      <c r="AY809" s="158" t="s">
        <v>127</v>
      </c>
    </row>
    <row r="810" spans="2:65" s="13" customFormat="1" ht="11.25">
      <c r="B810" s="164"/>
      <c r="D810" s="150" t="s">
        <v>218</v>
      </c>
      <c r="E810" s="165" t="s">
        <v>1</v>
      </c>
      <c r="F810" s="166" t="s">
        <v>226</v>
      </c>
      <c r="H810" s="167">
        <v>24</v>
      </c>
      <c r="I810" s="168"/>
      <c r="L810" s="164"/>
      <c r="M810" s="169"/>
      <c r="T810" s="170"/>
      <c r="AT810" s="165" t="s">
        <v>218</v>
      </c>
      <c r="AU810" s="165" t="s">
        <v>86</v>
      </c>
      <c r="AV810" s="13" t="s">
        <v>148</v>
      </c>
      <c r="AW810" s="13" t="s">
        <v>32</v>
      </c>
      <c r="AX810" s="13" t="s">
        <v>84</v>
      </c>
      <c r="AY810" s="165" t="s">
        <v>127</v>
      </c>
    </row>
    <row r="811" spans="2:65" s="1" customFormat="1" ht="16.5" customHeight="1">
      <c r="B811" s="136"/>
      <c r="C811" s="178" t="s">
        <v>1383</v>
      </c>
      <c r="D811" s="178" t="s">
        <v>278</v>
      </c>
      <c r="E811" s="179" t="s">
        <v>1384</v>
      </c>
      <c r="F811" s="180" t="s">
        <v>1385</v>
      </c>
      <c r="G811" s="181" t="s">
        <v>222</v>
      </c>
      <c r="H811" s="182">
        <v>3.024</v>
      </c>
      <c r="I811" s="183"/>
      <c r="J811" s="184">
        <f>ROUND(I811*H811,2)</f>
        <v>0</v>
      </c>
      <c r="K811" s="180" t="s">
        <v>134</v>
      </c>
      <c r="L811" s="185"/>
      <c r="M811" s="186" t="s">
        <v>1</v>
      </c>
      <c r="N811" s="187" t="s">
        <v>41</v>
      </c>
      <c r="P811" s="146">
        <f>O811*H811</f>
        <v>0</v>
      </c>
      <c r="Q811" s="146">
        <v>0.02</v>
      </c>
      <c r="R811" s="146">
        <f>Q811*H811</f>
        <v>6.0479999999999999E-2</v>
      </c>
      <c r="S811" s="146">
        <v>0</v>
      </c>
      <c r="T811" s="147">
        <f>S811*H811</f>
        <v>0</v>
      </c>
      <c r="AR811" s="148" t="s">
        <v>376</v>
      </c>
      <c r="AT811" s="148" t="s">
        <v>278</v>
      </c>
      <c r="AU811" s="148" t="s">
        <v>86</v>
      </c>
      <c r="AY811" s="17" t="s">
        <v>127</v>
      </c>
      <c r="BE811" s="149">
        <f>IF(N811="základní",J811,0)</f>
        <v>0</v>
      </c>
      <c r="BF811" s="149">
        <f>IF(N811="snížená",J811,0)</f>
        <v>0</v>
      </c>
      <c r="BG811" s="149">
        <f>IF(N811="zákl. přenesená",J811,0)</f>
        <v>0</v>
      </c>
      <c r="BH811" s="149">
        <f>IF(N811="sníž. přenesená",J811,0)</f>
        <v>0</v>
      </c>
      <c r="BI811" s="149">
        <f>IF(N811="nulová",J811,0)</f>
        <v>0</v>
      </c>
      <c r="BJ811" s="17" t="s">
        <v>84</v>
      </c>
      <c r="BK811" s="149">
        <f>ROUND(I811*H811,2)</f>
        <v>0</v>
      </c>
      <c r="BL811" s="17" t="s">
        <v>288</v>
      </c>
      <c r="BM811" s="148" t="s">
        <v>1386</v>
      </c>
    </row>
    <row r="812" spans="2:65" s="12" customFormat="1" ht="11.25">
      <c r="B812" s="157"/>
      <c r="D812" s="150" t="s">
        <v>218</v>
      </c>
      <c r="E812" s="158" t="s">
        <v>1</v>
      </c>
      <c r="F812" s="159" t="s">
        <v>1387</v>
      </c>
      <c r="H812" s="160">
        <v>3.024</v>
      </c>
      <c r="I812" s="161"/>
      <c r="L812" s="157"/>
      <c r="M812" s="162"/>
      <c r="T812" s="163"/>
      <c r="AT812" s="158" t="s">
        <v>218</v>
      </c>
      <c r="AU812" s="158" t="s">
        <v>86</v>
      </c>
      <c r="AV812" s="12" t="s">
        <v>86</v>
      </c>
      <c r="AW812" s="12" t="s">
        <v>32</v>
      </c>
      <c r="AX812" s="12" t="s">
        <v>84</v>
      </c>
      <c r="AY812" s="158" t="s">
        <v>127</v>
      </c>
    </row>
    <row r="813" spans="2:65" s="1" customFormat="1" ht="37.9" customHeight="1">
      <c r="B813" s="136"/>
      <c r="C813" s="137" t="s">
        <v>1388</v>
      </c>
      <c r="D813" s="137" t="s">
        <v>130</v>
      </c>
      <c r="E813" s="138" t="s">
        <v>1389</v>
      </c>
      <c r="F813" s="139" t="s">
        <v>1390</v>
      </c>
      <c r="G813" s="140" t="s">
        <v>216</v>
      </c>
      <c r="H813" s="141">
        <v>228</v>
      </c>
      <c r="I813" s="142"/>
      <c r="J813" s="143">
        <f>ROUND(I813*H813,2)</f>
        <v>0</v>
      </c>
      <c r="K813" s="139" t="s">
        <v>134</v>
      </c>
      <c r="L813" s="32"/>
      <c r="M813" s="144" t="s">
        <v>1</v>
      </c>
      <c r="N813" s="145" t="s">
        <v>41</v>
      </c>
      <c r="P813" s="146">
        <f>O813*H813</f>
        <v>0</v>
      </c>
      <c r="Q813" s="146">
        <v>1.2E-4</v>
      </c>
      <c r="R813" s="146">
        <f>Q813*H813</f>
        <v>2.7360000000000002E-2</v>
      </c>
      <c r="S813" s="146">
        <v>0</v>
      </c>
      <c r="T813" s="147">
        <f>S813*H813</f>
        <v>0</v>
      </c>
      <c r="AR813" s="148" t="s">
        <v>288</v>
      </c>
      <c r="AT813" s="148" t="s">
        <v>130</v>
      </c>
      <c r="AU813" s="148" t="s">
        <v>86</v>
      </c>
      <c r="AY813" s="17" t="s">
        <v>127</v>
      </c>
      <c r="BE813" s="149">
        <f>IF(N813="základní",J813,0)</f>
        <v>0</v>
      </c>
      <c r="BF813" s="149">
        <f>IF(N813="snížená",J813,0)</f>
        <v>0</v>
      </c>
      <c r="BG813" s="149">
        <f>IF(N813="zákl. přenesená",J813,0)</f>
        <v>0</v>
      </c>
      <c r="BH813" s="149">
        <f>IF(N813="sníž. přenesená",J813,0)</f>
        <v>0</v>
      </c>
      <c r="BI813" s="149">
        <f>IF(N813="nulová",J813,0)</f>
        <v>0</v>
      </c>
      <c r="BJ813" s="17" t="s">
        <v>84</v>
      </c>
      <c r="BK813" s="149">
        <f>ROUND(I813*H813,2)</f>
        <v>0</v>
      </c>
      <c r="BL813" s="17" t="s">
        <v>288</v>
      </c>
      <c r="BM813" s="148" t="s">
        <v>1391</v>
      </c>
    </row>
    <row r="814" spans="2:65" s="12" customFormat="1" ht="11.25">
      <c r="B814" s="157"/>
      <c r="D814" s="150" t="s">
        <v>218</v>
      </c>
      <c r="E814" s="158" t="s">
        <v>1</v>
      </c>
      <c r="F814" s="159" t="s">
        <v>1392</v>
      </c>
      <c r="H814" s="160">
        <v>180</v>
      </c>
      <c r="I814" s="161"/>
      <c r="L814" s="157"/>
      <c r="M814" s="162"/>
      <c r="T814" s="163"/>
      <c r="AT814" s="158" t="s">
        <v>218</v>
      </c>
      <c r="AU814" s="158" t="s">
        <v>86</v>
      </c>
      <c r="AV814" s="12" t="s">
        <v>86</v>
      </c>
      <c r="AW814" s="12" t="s">
        <v>32</v>
      </c>
      <c r="AX814" s="12" t="s">
        <v>76</v>
      </c>
      <c r="AY814" s="158" t="s">
        <v>127</v>
      </c>
    </row>
    <row r="815" spans="2:65" s="12" customFormat="1" ht="11.25">
      <c r="B815" s="157"/>
      <c r="D815" s="150" t="s">
        <v>218</v>
      </c>
      <c r="E815" s="158" t="s">
        <v>1</v>
      </c>
      <c r="F815" s="159" t="s">
        <v>1393</v>
      </c>
      <c r="H815" s="160">
        <v>48</v>
      </c>
      <c r="I815" s="161"/>
      <c r="L815" s="157"/>
      <c r="M815" s="162"/>
      <c r="T815" s="163"/>
      <c r="AT815" s="158" t="s">
        <v>218</v>
      </c>
      <c r="AU815" s="158" t="s">
        <v>86</v>
      </c>
      <c r="AV815" s="12" t="s">
        <v>86</v>
      </c>
      <c r="AW815" s="12" t="s">
        <v>32</v>
      </c>
      <c r="AX815" s="12" t="s">
        <v>76</v>
      </c>
      <c r="AY815" s="158" t="s">
        <v>127</v>
      </c>
    </row>
    <row r="816" spans="2:65" s="13" customFormat="1" ht="11.25">
      <c r="B816" s="164"/>
      <c r="D816" s="150" t="s">
        <v>218</v>
      </c>
      <c r="E816" s="165" t="s">
        <v>1</v>
      </c>
      <c r="F816" s="166" t="s">
        <v>226</v>
      </c>
      <c r="H816" s="167">
        <v>228</v>
      </c>
      <c r="I816" s="168"/>
      <c r="L816" s="164"/>
      <c r="M816" s="169"/>
      <c r="T816" s="170"/>
      <c r="AT816" s="165" t="s">
        <v>218</v>
      </c>
      <c r="AU816" s="165" t="s">
        <v>86</v>
      </c>
      <c r="AV816" s="13" t="s">
        <v>148</v>
      </c>
      <c r="AW816" s="13" t="s">
        <v>32</v>
      </c>
      <c r="AX816" s="13" t="s">
        <v>84</v>
      </c>
      <c r="AY816" s="165" t="s">
        <v>127</v>
      </c>
    </row>
    <row r="817" spans="2:65" s="1" customFormat="1" ht="24.2" customHeight="1">
      <c r="B817" s="136"/>
      <c r="C817" s="178" t="s">
        <v>1394</v>
      </c>
      <c r="D817" s="178" t="s">
        <v>278</v>
      </c>
      <c r="E817" s="179" t="s">
        <v>1395</v>
      </c>
      <c r="F817" s="180" t="s">
        <v>1396</v>
      </c>
      <c r="G817" s="181" t="s">
        <v>216</v>
      </c>
      <c r="H817" s="182">
        <v>232.56</v>
      </c>
      <c r="I817" s="183"/>
      <c r="J817" s="184">
        <f>ROUND(I817*H817,2)</f>
        <v>0</v>
      </c>
      <c r="K817" s="180" t="s">
        <v>134</v>
      </c>
      <c r="L817" s="185"/>
      <c r="M817" s="186" t="s">
        <v>1</v>
      </c>
      <c r="N817" s="187" t="s">
        <v>41</v>
      </c>
      <c r="P817" s="146">
        <f>O817*H817</f>
        <v>0</v>
      </c>
      <c r="Q817" s="146">
        <v>3.5000000000000001E-3</v>
      </c>
      <c r="R817" s="146">
        <f>Q817*H817</f>
        <v>0.81396000000000002</v>
      </c>
      <c r="S817" s="146">
        <v>0</v>
      </c>
      <c r="T817" s="147">
        <f>S817*H817</f>
        <v>0</v>
      </c>
      <c r="AR817" s="148" t="s">
        <v>376</v>
      </c>
      <c r="AT817" s="148" t="s">
        <v>278</v>
      </c>
      <c r="AU817" s="148" t="s">
        <v>86</v>
      </c>
      <c r="AY817" s="17" t="s">
        <v>127</v>
      </c>
      <c r="BE817" s="149">
        <f>IF(N817="základní",J817,0)</f>
        <v>0</v>
      </c>
      <c r="BF817" s="149">
        <f>IF(N817="snížená",J817,0)</f>
        <v>0</v>
      </c>
      <c r="BG817" s="149">
        <f>IF(N817="zákl. přenesená",J817,0)</f>
        <v>0</v>
      </c>
      <c r="BH817" s="149">
        <f>IF(N817="sníž. přenesená",J817,0)</f>
        <v>0</v>
      </c>
      <c r="BI817" s="149">
        <f>IF(N817="nulová",J817,0)</f>
        <v>0</v>
      </c>
      <c r="BJ817" s="17" t="s">
        <v>84</v>
      </c>
      <c r="BK817" s="149">
        <f>ROUND(I817*H817,2)</f>
        <v>0</v>
      </c>
      <c r="BL817" s="17" t="s">
        <v>288</v>
      </c>
      <c r="BM817" s="148" t="s">
        <v>1397</v>
      </c>
    </row>
    <row r="818" spans="2:65" s="12" customFormat="1" ht="11.25">
      <c r="B818" s="157"/>
      <c r="D818" s="150" t="s">
        <v>218</v>
      </c>
      <c r="E818" s="158" t="s">
        <v>1</v>
      </c>
      <c r="F818" s="159" t="s">
        <v>1398</v>
      </c>
      <c r="H818" s="160">
        <v>232.56</v>
      </c>
      <c r="I818" s="161"/>
      <c r="L818" s="157"/>
      <c r="M818" s="162"/>
      <c r="T818" s="163"/>
      <c r="AT818" s="158" t="s">
        <v>218</v>
      </c>
      <c r="AU818" s="158" t="s">
        <v>86</v>
      </c>
      <c r="AV818" s="12" t="s">
        <v>86</v>
      </c>
      <c r="AW818" s="12" t="s">
        <v>32</v>
      </c>
      <c r="AX818" s="12" t="s">
        <v>84</v>
      </c>
      <c r="AY818" s="158" t="s">
        <v>127</v>
      </c>
    </row>
    <row r="819" spans="2:65" s="1" customFormat="1" ht="24.2" customHeight="1">
      <c r="B819" s="136"/>
      <c r="C819" s="137" t="s">
        <v>1399</v>
      </c>
      <c r="D819" s="137" t="s">
        <v>130</v>
      </c>
      <c r="E819" s="138" t="s">
        <v>1400</v>
      </c>
      <c r="F819" s="139" t="s">
        <v>1401</v>
      </c>
      <c r="G819" s="140" t="s">
        <v>314</v>
      </c>
      <c r="H819" s="141">
        <v>58.3</v>
      </c>
      <c r="I819" s="142"/>
      <c r="J819" s="143">
        <f>ROUND(I819*H819,2)</f>
        <v>0</v>
      </c>
      <c r="K819" s="139" t="s">
        <v>134</v>
      </c>
      <c r="L819" s="32"/>
      <c r="M819" s="144" t="s">
        <v>1</v>
      </c>
      <c r="N819" s="145" t="s">
        <v>41</v>
      </c>
      <c r="P819" s="146">
        <f>O819*H819</f>
        <v>0</v>
      </c>
      <c r="Q819" s="146">
        <v>1.6000000000000001E-4</v>
      </c>
      <c r="R819" s="146">
        <f>Q819*H819</f>
        <v>9.3279999999999995E-3</v>
      </c>
      <c r="S819" s="146">
        <v>0</v>
      </c>
      <c r="T819" s="147">
        <f>S819*H819</f>
        <v>0</v>
      </c>
      <c r="AR819" s="148" t="s">
        <v>288</v>
      </c>
      <c r="AT819" s="148" t="s">
        <v>130</v>
      </c>
      <c r="AU819" s="148" t="s">
        <v>86</v>
      </c>
      <c r="AY819" s="17" t="s">
        <v>127</v>
      </c>
      <c r="BE819" s="149">
        <f>IF(N819="základní",J819,0)</f>
        <v>0</v>
      </c>
      <c r="BF819" s="149">
        <f>IF(N819="snížená",J819,0)</f>
        <v>0</v>
      </c>
      <c r="BG819" s="149">
        <f>IF(N819="zákl. přenesená",J819,0)</f>
        <v>0</v>
      </c>
      <c r="BH819" s="149">
        <f>IF(N819="sníž. přenesená",J819,0)</f>
        <v>0</v>
      </c>
      <c r="BI819" s="149">
        <f>IF(N819="nulová",J819,0)</f>
        <v>0</v>
      </c>
      <c r="BJ819" s="17" t="s">
        <v>84</v>
      </c>
      <c r="BK819" s="149">
        <f>ROUND(I819*H819,2)</f>
        <v>0</v>
      </c>
      <c r="BL819" s="17" t="s">
        <v>288</v>
      </c>
      <c r="BM819" s="148" t="s">
        <v>1402</v>
      </c>
    </row>
    <row r="820" spans="2:65" s="12" customFormat="1" ht="11.25">
      <c r="B820" s="157"/>
      <c r="D820" s="150" t="s">
        <v>218</v>
      </c>
      <c r="E820" s="158" t="s">
        <v>1</v>
      </c>
      <c r="F820" s="159" t="s">
        <v>1403</v>
      </c>
      <c r="H820" s="160">
        <v>43.5</v>
      </c>
      <c r="I820" s="161"/>
      <c r="L820" s="157"/>
      <c r="M820" s="162"/>
      <c r="T820" s="163"/>
      <c r="AT820" s="158" t="s">
        <v>218</v>
      </c>
      <c r="AU820" s="158" t="s">
        <v>86</v>
      </c>
      <c r="AV820" s="12" t="s">
        <v>86</v>
      </c>
      <c r="AW820" s="12" t="s">
        <v>32</v>
      </c>
      <c r="AX820" s="12" t="s">
        <v>76</v>
      </c>
      <c r="AY820" s="158" t="s">
        <v>127</v>
      </c>
    </row>
    <row r="821" spans="2:65" s="12" customFormat="1" ht="11.25">
      <c r="B821" s="157"/>
      <c r="D821" s="150" t="s">
        <v>218</v>
      </c>
      <c r="E821" s="158" t="s">
        <v>1</v>
      </c>
      <c r="F821" s="159" t="s">
        <v>1404</v>
      </c>
      <c r="H821" s="160">
        <v>14.8</v>
      </c>
      <c r="I821" s="161"/>
      <c r="L821" s="157"/>
      <c r="M821" s="162"/>
      <c r="T821" s="163"/>
      <c r="AT821" s="158" t="s">
        <v>218</v>
      </c>
      <c r="AU821" s="158" t="s">
        <v>86</v>
      </c>
      <c r="AV821" s="12" t="s">
        <v>86</v>
      </c>
      <c r="AW821" s="12" t="s">
        <v>32</v>
      </c>
      <c r="AX821" s="12" t="s">
        <v>76</v>
      </c>
      <c r="AY821" s="158" t="s">
        <v>127</v>
      </c>
    </row>
    <row r="822" spans="2:65" s="13" customFormat="1" ht="11.25">
      <c r="B822" s="164"/>
      <c r="D822" s="150" t="s">
        <v>218</v>
      </c>
      <c r="E822" s="165" t="s">
        <v>1</v>
      </c>
      <c r="F822" s="166" t="s">
        <v>226</v>
      </c>
      <c r="H822" s="167">
        <v>58.3</v>
      </c>
      <c r="I822" s="168"/>
      <c r="L822" s="164"/>
      <c r="M822" s="169"/>
      <c r="T822" s="170"/>
      <c r="AT822" s="165" t="s">
        <v>218</v>
      </c>
      <c r="AU822" s="165" t="s">
        <v>86</v>
      </c>
      <c r="AV822" s="13" t="s">
        <v>148</v>
      </c>
      <c r="AW822" s="13" t="s">
        <v>32</v>
      </c>
      <c r="AX822" s="13" t="s">
        <v>84</v>
      </c>
      <c r="AY822" s="165" t="s">
        <v>127</v>
      </c>
    </row>
    <row r="823" spans="2:65" s="1" customFormat="1" ht="21.75" customHeight="1">
      <c r="B823" s="136"/>
      <c r="C823" s="178" t="s">
        <v>1405</v>
      </c>
      <c r="D823" s="178" t="s">
        <v>278</v>
      </c>
      <c r="E823" s="179" t="s">
        <v>1406</v>
      </c>
      <c r="F823" s="180" t="s">
        <v>1407</v>
      </c>
      <c r="G823" s="181" t="s">
        <v>216</v>
      </c>
      <c r="H823" s="182">
        <v>33.39</v>
      </c>
      <c r="I823" s="183"/>
      <c r="J823" s="184">
        <f>ROUND(I823*H823,2)</f>
        <v>0</v>
      </c>
      <c r="K823" s="180" t="s">
        <v>134</v>
      </c>
      <c r="L823" s="185"/>
      <c r="M823" s="186" t="s">
        <v>1</v>
      </c>
      <c r="N823" s="187" t="s">
        <v>41</v>
      </c>
      <c r="P823" s="146">
        <f>O823*H823</f>
        <v>0</v>
      </c>
      <c r="Q823" s="146">
        <v>1.8E-3</v>
      </c>
      <c r="R823" s="146">
        <f>Q823*H823</f>
        <v>6.0102000000000003E-2</v>
      </c>
      <c r="S823" s="146">
        <v>0</v>
      </c>
      <c r="T823" s="147">
        <f>S823*H823</f>
        <v>0</v>
      </c>
      <c r="AR823" s="148" t="s">
        <v>376</v>
      </c>
      <c r="AT823" s="148" t="s">
        <v>278</v>
      </c>
      <c r="AU823" s="148" t="s">
        <v>86</v>
      </c>
      <c r="AY823" s="17" t="s">
        <v>127</v>
      </c>
      <c r="BE823" s="149">
        <f>IF(N823="základní",J823,0)</f>
        <v>0</v>
      </c>
      <c r="BF823" s="149">
        <f>IF(N823="snížená",J823,0)</f>
        <v>0</v>
      </c>
      <c r="BG823" s="149">
        <f>IF(N823="zákl. přenesená",J823,0)</f>
        <v>0</v>
      </c>
      <c r="BH823" s="149">
        <f>IF(N823="sníž. přenesená",J823,0)</f>
        <v>0</v>
      </c>
      <c r="BI823" s="149">
        <f>IF(N823="nulová",J823,0)</f>
        <v>0</v>
      </c>
      <c r="BJ823" s="17" t="s">
        <v>84</v>
      </c>
      <c r="BK823" s="149">
        <f>ROUND(I823*H823,2)</f>
        <v>0</v>
      </c>
      <c r="BL823" s="17" t="s">
        <v>288</v>
      </c>
      <c r="BM823" s="148" t="s">
        <v>1408</v>
      </c>
    </row>
    <row r="824" spans="2:65" s="12" customFormat="1" ht="11.25">
      <c r="B824" s="157"/>
      <c r="D824" s="150" t="s">
        <v>218</v>
      </c>
      <c r="E824" s="158" t="s">
        <v>1</v>
      </c>
      <c r="F824" s="159" t="s">
        <v>1409</v>
      </c>
      <c r="H824" s="160">
        <v>33.39</v>
      </c>
      <c r="I824" s="161"/>
      <c r="L824" s="157"/>
      <c r="M824" s="162"/>
      <c r="T824" s="163"/>
      <c r="AT824" s="158" t="s">
        <v>218</v>
      </c>
      <c r="AU824" s="158" t="s">
        <v>86</v>
      </c>
      <c r="AV824" s="12" t="s">
        <v>86</v>
      </c>
      <c r="AW824" s="12" t="s">
        <v>32</v>
      </c>
      <c r="AX824" s="12" t="s">
        <v>84</v>
      </c>
      <c r="AY824" s="158" t="s">
        <v>127</v>
      </c>
    </row>
    <row r="825" spans="2:65" s="1" customFormat="1" ht="33" customHeight="1">
      <c r="B825" s="136"/>
      <c r="C825" s="137" t="s">
        <v>1410</v>
      </c>
      <c r="D825" s="137" t="s">
        <v>130</v>
      </c>
      <c r="E825" s="138" t="s">
        <v>1411</v>
      </c>
      <c r="F825" s="139" t="s">
        <v>1412</v>
      </c>
      <c r="G825" s="140" t="s">
        <v>216</v>
      </c>
      <c r="H825" s="141">
        <v>43.24</v>
      </c>
      <c r="I825" s="142"/>
      <c r="J825" s="143">
        <f>ROUND(I825*H825,2)</f>
        <v>0</v>
      </c>
      <c r="K825" s="139" t="s">
        <v>134</v>
      </c>
      <c r="L825" s="32"/>
      <c r="M825" s="144" t="s">
        <v>1</v>
      </c>
      <c r="N825" s="145" t="s">
        <v>41</v>
      </c>
      <c r="P825" s="146">
        <f>O825*H825</f>
        <v>0</v>
      </c>
      <c r="Q825" s="146">
        <v>1.9000000000000001E-4</v>
      </c>
      <c r="R825" s="146">
        <f>Q825*H825</f>
        <v>8.2156E-3</v>
      </c>
      <c r="S825" s="146">
        <v>0</v>
      </c>
      <c r="T825" s="147">
        <f>S825*H825</f>
        <v>0</v>
      </c>
      <c r="AR825" s="148" t="s">
        <v>288</v>
      </c>
      <c r="AT825" s="148" t="s">
        <v>130</v>
      </c>
      <c r="AU825" s="148" t="s">
        <v>86</v>
      </c>
      <c r="AY825" s="17" t="s">
        <v>127</v>
      </c>
      <c r="BE825" s="149">
        <f>IF(N825="základní",J825,0)</f>
        <v>0</v>
      </c>
      <c r="BF825" s="149">
        <f>IF(N825="snížená",J825,0)</f>
        <v>0</v>
      </c>
      <c r="BG825" s="149">
        <f>IF(N825="zákl. přenesená",J825,0)</f>
        <v>0</v>
      </c>
      <c r="BH825" s="149">
        <f>IF(N825="sníž. přenesená",J825,0)</f>
        <v>0</v>
      </c>
      <c r="BI825" s="149">
        <f>IF(N825="nulová",J825,0)</f>
        <v>0</v>
      </c>
      <c r="BJ825" s="17" t="s">
        <v>84</v>
      </c>
      <c r="BK825" s="149">
        <f>ROUND(I825*H825,2)</f>
        <v>0</v>
      </c>
      <c r="BL825" s="17" t="s">
        <v>288</v>
      </c>
      <c r="BM825" s="148" t="s">
        <v>1413</v>
      </c>
    </row>
    <row r="826" spans="2:65" s="12" customFormat="1" ht="11.25">
      <c r="B826" s="157"/>
      <c r="D826" s="150" t="s">
        <v>218</v>
      </c>
      <c r="E826" s="158" t="s">
        <v>1</v>
      </c>
      <c r="F826" s="159" t="s">
        <v>1414</v>
      </c>
      <c r="H826" s="160">
        <v>9.24</v>
      </c>
      <c r="I826" s="161"/>
      <c r="L826" s="157"/>
      <c r="M826" s="162"/>
      <c r="T826" s="163"/>
      <c r="AT826" s="158" t="s">
        <v>218</v>
      </c>
      <c r="AU826" s="158" t="s">
        <v>86</v>
      </c>
      <c r="AV826" s="12" t="s">
        <v>86</v>
      </c>
      <c r="AW826" s="12" t="s">
        <v>32</v>
      </c>
      <c r="AX826" s="12" t="s">
        <v>76</v>
      </c>
      <c r="AY826" s="158" t="s">
        <v>127</v>
      </c>
    </row>
    <row r="827" spans="2:65" s="12" customFormat="1" ht="11.25">
      <c r="B827" s="157"/>
      <c r="D827" s="150" t="s">
        <v>218</v>
      </c>
      <c r="E827" s="158" t="s">
        <v>1</v>
      </c>
      <c r="F827" s="159" t="s">
        <v>1415</v>
      </c>
      <c r="H827" s="160">
        <v>16.079999999999998</v>
      </c>
      <c r="I827" s="161"/>
      <c r="L827" s="157"/>
      <c r="M827" s="162"/>
      <c r="T827" s="163"/>
      <c r="AT827" s="158" t="s">
        <v>218</v>
      </c>
      <c r="AU827" s="158" t="s">
        <v>86</v>
      </c>
      <c r="AV827" s="12" t="s">
        <v>86</v>
      </c>
      <c r="AW827" s="12" t="s">
        <v>32</v>
      </c>
      <c r="AX827" s="12" t="s">
        <v>76</v>
      </c>
      <c r="AY827" s="158" t="s">
        <v>127</v>
      </c>
    </row>
    <row r="828" spans="2:65" s="12" customFormat="1" ht="11.25">
      <c r="B828" s="157"/>
      <c r="D828" s="150" t="s">
        <v>218</v>
      </c>
      <c r="E828" s="158" t="s">
        <v>1</v>
      </c>
      <c r="F828" s="159" t="s">
        <v>1416</v>
      </c>
      <c r="H828" s="160">
        <v>8</v>
      </c>
      <c r="I828" s="161"/>
      <c r="L828" s="157"/>
      <c r="M828" s="162"/>
      <c r="T828" s="163"/>
      <c r="AT828" s="158" t="s">
        <v>218</v>
      </c>
      <c r="AU828" s="158" t="s">
        <v>86</v>
      </c>
      <c r="AV828" s="12" t="s">
        <v>86</v>
      </c>
      <c r="AW828" s="12" t="s">
        <v>32</v>
      </c>
      <c r="AX828" s="12" t="s">
        <v>76</v>
      </c>
      <c r="AY828" s="158" t="s">
        <v>127</v>
      </c>
    </row>
    <row r="829" spans="2:65" s="14" customFormat="1" ht="11.25">
      <c r="B829" s="171"/>
      <c r="D829" s="150" t="s">
        <v>218</v>
      </c>
      <c r="E829" s="172" t="s">
        <v>1</v>
      </c>
      <c r="F829" s="173" t="s">
        <v>340</v>
      </c>
      <c r="H829" s="174">
        <v>33.32</v>
      </c>
      <c r="I829" s="175"/>
      <c r="L829" s="171"/>
      <c r="M829" s="176"/>
      <c r="T829" s="177"/>
      <c r="AT829" s="172" t="s">
        <v>218</v>
      </c>
      <c r="AU829" s="172" t="s">
        <v>86</v>
      </c>
      <c r="AV829" s="14" t="s">
        <v>144</v>
      </c>
      <c r="AW829" s="14" t="s">
        <v>32</v>
      </c>
      <c r="AX829" s="14" t="s">
        <v>76</v>
      </c>
      <c r="AY829" s="172" t="s">
        <v>127</v>
      </c>
    </row>
    <row r="830" spans="2:65" s="12" customFormat="1" ht="11.25">
      <c r="B830" s="157"/>
      <c r="D830" s="150" t="s">
        <v>218</v>
      </c>
      <c r="E830" s="158" t="s">
        <v>1</v>
      </c>
      <c r="F830" s="159" t="s">
        <v>1417</v>
      </c>
      <c r="H830" s="160">
        <v>6.2</v>
      </c>
      <c r="I830" s="161"/>
      <c r="L830" s="157"/>
      <c r="M830" s="162"/>
      <c r="T830" s="163"/>
      <c r="AT830" s="158" t="s">
        <v>218</v>
      </c>
      <c r="AU830" s="158" t="s">
        <v>86</v>
      </c>
      <c r="AV830" s="12" t="s">
        <v>86</v>
      </c>
      <c r="AW830" s="12" t="s">
        <v>32</v>
      </c>
      <c r="AX830" s="12" t="s">
        <v>76</v>
      </c>
      <c r="AY830" s="158" t="s">
        <v>127</v>
      </c>
    </row>
    <row r="831" spans="2:65" s="12" customFormat="1" ht="11.25">
      <c r="B831" s="157"/>
      <c r="D831" s="150" t="s">
        <v>218</v>
      </c>
      <c r="E831" s="158" t="s">
        <v>1</v>
      </c>
      <c r="F831" s="159" t="s">
        <v>1418</v>
      </c>
      <c r="H831" s="160">
        <v>3.72</v>
      </c>
      <c r="I831" s="161"/>
      <c r="L831" s="157"/>
      <c r="M831" s="162"/>
      <c r="T831" s="163"/>
      <c r="AT831" s="158" t="s">
        <v>218</v>
      </c>
      <c r="AU831" s="158" t="s">
        <v>86</v>
      </c>
      <c r="AV831" s="12" t="s">
        <v>86</v>
      </c>
      <c r="AW831" s="12" t="s">
        <v>32</v>
      </c>
      <c r="AX831" s="12" t="s">
        <v>76</v>
      </c>
      <c r="AY831" s="158" t="s">
        <v>127</v>
      </c>
    </row>
    <row r="832" spans="2:65" s="14" customFormat="1" ht="11.25">
      <c r="B832" s="171"/>
      <c r="D832" s="150" t="s">
        <v>218</v>
      </c>
      <c r="E832" s="172" t="s">
        <v>1</v>
      </c>
      <c r="F832" s="173" t="s">
        <v>342</v>
      </c>
      <c r="H832" s="174">
        <v>9.92</v>
      </c>
      <c r="I832" s="175"/>
      <c r="L832" s="171"/>
      <c r="M832" s="176"/>
      <c r="T832" s="177"/>
      <c r="AT832" s="172" t="s">
        <v>218</v>
      </c>
      <c r="AU832" s="172" t="s">
        <v>86</v>
      </c>
      <c r="AV832" s="14" t="s">
        <v>144</v>
      </c>
      <c r="AW832" s="14" t="s">
        <v>32</v>
      </c>
      <c r="AX832" s="14" t="s">
        <v>76</v>
      </c>
      <c r="AY832" s="172" t="s">
        <v>127</v>
      </c>
    </row>
    <row r="833" spans="2:65" s="13" customFormat="1" ht="11.25">
      <c r="B833" s="164"/>
      <c r="D833" s="150" t="s">
        <v>218</v>
      </c>
      <c r="E833" s="165" t="s">
        <v>1</v>
      </c>
      <c r="F833" s="166" t="s">
        <v>226</v>
      </c>
      <c r="H833" s="167">
        <v>43.24</v>
      </c>
      <c r="I833" s="168"/>
      <c r="L833" s="164"/>
      <c r="M833" s="169"/>
      <c r="T833" s="170"/>
      <c r="AT833" s="165" t="s">
        <v>218</v>
      </c>
      <c r="AU833" s="165" t="s">
        <v>86</v>
      </c>
      <c r="AV833" s="13" t="s">
        <v>148</v>
      </c>
      <c r="AW833" s="13" t="s">
        <v>32</v>
      </c>
      <c r="AX833" s="13" t="s">
        <v>84</v>
      </c>
      <c r="AY833" s="165" t="s">
        <v>127</v>
      </c>
    </row>
    <row r="834" spans="2:65" s="1" customFormat="1" ht="24.2" customHeight="1">
      <c r="B834" s="136"/>
      <c r="C834" s="178" t="s">
        <v>1419</v>
      </c>
      <c r="D834" s="178" t="s">
        <v>278</v>
      </c>
      <c r="E834" s="179" t="s">
        <v>1420</v>
      </c>
      <c r="F834" s="180" t="s">
        <v>1421</v>
      </c>
      <c r="G834" s="181" t="s">
        <v>216</v>
      </c>
      <c r="H834" s="182">
        <v>45.402000000000001</v>
      </c>
      <c r="I834" s="183"/>
      <c r="J834" s="184">
        <f>ROUND(I834*H834,2)</f>
        <v>0</v>
      </c>
      <c r="K834" s="180" t="s">
        <v>134</v>
      </c>
      <c r="L834" s="185"/>
      <c r="M834" s="186" t="s">
        <v>1</v>
      </c>
      <c r="N834" s="187" t="s">
        <v>41</v>
      </c>
      <c r="P834" s="146">
        <f>O834*H834</f>
        <v>0</v>
      </c>
      <c r="Q834" s="146">
        <v>1.4E-3</v>
      </c>
      <c r="R834" s="146">
        <f>Q834*H834</f>
        <v>6.3562800000000003E-2</v>
      </c>
      <c r="S834" s="146">
        <v>0</v>
      </c>
      <c r="T834" s="147">
        <f>S834*H834</f>
        <v>0</v>
      </c>
      <c r="AR834" s="148" t="s">
        <v>376</v>
      </c>
      <c r="AT834" s="148" t="s">
        <v>278</v>
      </c>
      <c r="AU834" s="148" t="s">
        <v>86</v>
      </c>
      <c r="AY834" s="17" t="s">
        <v>127</v>
      </c>
      <c r="BE834" s="149">
        <f>IF(N834="základní",J834,0)</f>
        <v>0</v>
      </c>
      <c r="BF834" s="149">
        <f>IF(N834="snížená",J834,0)</f>
        <v>0</v>
      </c>
      <c r="BG834" s="149">
        <f>IF(N834="zákl. přenesená",J834,0)</f>
        <v>0</v>
      </c>
      <c r="BH834" s="149">
        <f>IF(N834="sníž. přenesená",J834,0)</f>
        <v>0</v>
      </c>
      <c r="BI834" s="149">
        <f>IF(N834="nulová",J834,0)</f>
        <v>0</v>
      </c>
      <c r="BJ834" s="17" t="s">
        <v>84</v>
      </c>
      <c r="BK834" s="149">
        <f>ROUND(I834*H834,2)</f>
        <v>0</v>
      </c>
      <c r="BL834" s="17" t="s">
        <v>288</v>
      </c>
      <c r="BM834" s="148" t="s">
        <v>1422</v>
      </c>
    </row>
    <row r="835" spans="2:65" s="12" customFormat="1" ht="11.25">
      <c r="B835" s="157"/>
      <c r="D835" s="150" t="s">
        <v>218</v>
      </c>
      <c r="E835" s="158" t="s">
        <v>1</v>
      </c>
      <c r="F835" s="159" t="s">
        <v>1423</v>
      </c>
      <c r="H835" s="160">
        <v>45.402000000000001</v>
      </c>
      <c r="I835" s="161"/>
      <c r="L835" s="157"/>
      <c r="M835" s="162"/>
      <c r="T835" s="163"/>
      <c r="AT835" s="158" t="s">
        <v>218</v>
      </c>
      <c r="AU835" s="158" t="s">
        <v>86</v>
      </c>
      <c r="AV835" s="12" t="s">
        <v>86</v>
      </c>
      <c r="AW835" s="12" t="s">
        <v>32</v>
      </c>
      <c r="AX835" s="12" t="s">
        <v>84</v>
      </c>
      <c r="AY835" s="158" t="s">
        <v>127</v>
      </c>
    </row>
    <row r="836" spans="2:65" s="1" customFormat="1" ht="24.2" customHeight="1">
      <c r="B836" s="136"/>
      <c r="C836" s="137" t="s">
        <v>1424</v>
      </c>
      <c r="D836" s="137" t="s">
        <v>130</v>
      </c>
      <c r="E836" s="138" t="s">
        <v>1425</v>
      </c>
      <c r="F836" s="139" t="s">
        <v>1426</v>
      </c>
      <c r="G836" s="140" t="s">
        <v>314</v>
      </c>
      <c r="H836" s="141">
        <v>110</v>
      </c>
      <c r="I836" s="142"/>
      <c r="J836" s="143">
        <f>ROUND(I836*H836,2)</f>
        <v>0</v>
      </c>
      <c r="K836" s="139" t="s">
        <v>134</v>
      </c>
      <c r="L836" s="32"/>
      <c r="M836" s="144" t="s">
        <v>1</v>
      </c>
      <c r="N836" s="145" t="s">
        <v>41</v>
      </c>
      <c r="P836" s="146">
        <f>O836*H836</f>
        <v>0</v>
      </c>
      <c r="Q836" s="146">
        <v>0</v>
      </c>
      <c r="R836" s="146">
        <f>Q836*H836</f>
        <v>0</v>
      </c>
      <c r="S836" s="146">
        <v>0</v>
      </c>
      <c r="T836" s="147">
        <f>S836*H836</f>
        <v>0</v>
      </c>
      <c r="AR836" s="148" t="s">
        <v>288</v>
      </c>
      <c r="AT836" s="148" t="s">
        <v>130</v>
      </c>
      <c r="AU836" s="148" t="s">
        <v>86</v>
      </c>
      <c r="AY836" s="17" t="s">
        <v>127</v>
      </c>
      <c r="BE836" s="149">
        <f>IF(N836="základní",J836,0)</f>
        <v>0</v>
      </c>
      <c r="BF836" s="149">
        <f>IF(N836="snížená",J836,0)</f>
        <v>0</v>
      </c>
      <c r="BG836" s="149">
        <f>IF(N836="zákl. přenesená",J836,0)</f>
        <v>0</v>
      </c>
      <c r="BH836" s="149">
        <f>IF(N836="sníž. přenesená",J836,0)</f>
        <v>0</v>
      </c>
      <c r="BI836" s="149">
        <f>IF(N836="nulová",J836,0)</f>
        <v>0</v>
      </c>
      <c r="BJ836" s="17" t="s">
        <v>84</v>
      </c>
      <c r="BK836" s="149">
        <f>ROUND(I836*H836,2)</f>
        <v>0</v>
      </c>
      <c r="BL836" s="17" t="s">
        <v>288</v>
      </c>
      <c r="BM836" s="148" t="s">
        <v>1427</v>
      </c>
    </row>
    <row r="837" spans="2:65" s="12" customFormat="1" ht="11.25">
      <c r="B837" s="157"/>
      <c r="D837" s="150" t="s">
        <v>218</v>
      </c>
      <c r="E837" s="158" t="s">
        <v>1</v>
      </c>
      <c r="F837" s="159" t="s">
        <v>1428</v>
      </c>
      <c r="H837" s="160">
        <v>85</v>
      </c>
      <c r="I837" s="161"/>
      <c r="L837" s="157"/>
      <c r="M837" s="162"/>
      <c r="T837" s="163"/>
      <c r="AT837" s="158" t="s">
        <v>218</v>
      </c>
      <c r="AU837" s="158" t="s">
        <v>86</v>
      </c>
      <c r="AV837" s="12" t="s">
        <v>86</v>
      </c>
      <c r="AW837" s="12" t="s">
        <v>32</v>
      </c>
      <c r="AX837" s="12" t="s">
        <v>76</v>
      </c>
      <c r="AY837" s="158" t="s">
        <v>127</v>
      </c>
    </row>
    <row r="838" spans="2:65" s="12" customFormat="1" ht="11.25">
      <c r="B838" s="157"/>
      <c r="D838" s="150" t="s">
        <v>218</v>
      </c>
      <c r="E838" s="158" t="s">
        <v>1</v>
      </c>
      <c r="F838" s="159" t="s">
        <v>1429</v>
      </c>
      <c r="H838" s="160">
        <v>25</v>
      </c>
      <c r="I838" s="161"/>
      <c r="L838" s="157"/>
      <c r="M838" s="162"/>
      <c r="T838" s="163"/>
      <c r="AT838" s="158" t="s">
        <v>218</v>
      </c>
      <c r="AU838" s="158" t="s">
        <v>86</v>
      </c>
      <c r="AV838" s="12" t="s">
        <v>86</v>
      </c>
      <c r="AW838" s="12" t="s">
        <v>32</v>
      </c>
      <c r="AX838" s="12" t="s">
        <v>76</v>
      </c>
      <c r="AY838" s="158" t="s">
        <v>127</v>
      </c>
    </row>
    <row r="839" spans="2:65" s="13" customFormat="1" ht="11.25">
      <c r="B839" s="164"/>
      <c r="D839" s="150" t="s">
        <v>218</v>
      </c>
      <c r="E839" s="165" t="s">
        <v>1</v>
      </c>
      <c r="F839" s="166" t="s">
        <v>226</v>
      </c>
      <c r="H839" s="167">
        <v>110</v>
      </c>
      <c r="I839" s="168"/>
      <c r="L839" s="164"/>
      <c r="M839" s="169"/>
      <c r="T839" s="170"/>
      <c r="AT839" s="165" t="s">
        <v>218</v>
      </c>
      <c r="AU839" s="165" t="s">
        <v>86</v>
      </c>
      <c r="AV839" s="13" t="s">
        <v>148</v>
      </c>
      <c r="AW839" s="13" t="s">
        <v>32</v>
      </c>
      <c r="AX839" s="13" t="s">
        <v>84</v>
      </c>
      <c r="AY839" s="165" t="s">
        <v>127</v>
      </c>
    </row>
    <row r="840" spans="2:65" s="1" customFormat="1" ht="21.75" customHeight="1">
      <c r="B840" s="136"/>
      <c r="C840" s="178" t="s">
        <v>1430</v>
      </c>
      <c r="D840" s="178" t="s">
        <v>278</v>
      </c>
      <c r="E840" s="179" t="s">
        <v>1431</v>
      </c>
      <c r="F840" s="180" t="s">
        <v>1432</v>
      </c>
      <c r="G840" s="181" t="s">
        <v>314</v>
      </c>
      <c r="H840" s="182">
        <v>115.5</v>
      </c>
      <c r="I840" s="183"/>
      <c r="J840" s="184">
        <f>ROUND(I840*H840,2)</f>
        <v>0</v>
      </c>
      <c r="K840" s="180" t="s">
        <v>134</v>
      </c>
      <c r="L840" s="185"/>
      <c r="M840" s="186" t="s">
        <v>1</v>
      </c>
      <c r="N840" s="187" t="s">
        <v>41</v>
      </c>
      <c r="P840" s="146">
        <f>O840*H840</f>
        <v>0</v>
      </c>
      <c r="Q840" s="146">
        <v>9.6000000000000002E-4</v>
      </c>
      <c r="R840" s="146">
        <f>Q840*H840</f>
        <v>0.11088000000000001</v>
      </c>
      <c r="S840" s="146">
        <v>0</v>
      </c>
      <c r="T840" s="147">
        <f>S840*H840</f>
        <v>0</v>
      </c>
      <c r="AR840" s="148" t="s">
        <v>376</v>
      </c>
      <c r="AT840" s="148" t="s">
        <v>278</v>
      </c>
      <c r="AU840" s="148" t="s">
        <v>86</v>
      </c>
      <c r="AY840" s="17" t="s">
        <v>127</v>
      </c>
      <c r="BE840" s="149">
        <f>IF(N840="základní",J840,0)</f>
        <v>0</v>
      </c>
      <c r="BF840" s="149">
        <f>IF(N840="snížená",J840,0)</f>
        <v>0</v>
      </c>
      <c r="BG840" s="149">
        <f>IF(N840="zákl. přenesená",J840,0)</f>
        <v>0</v>
      </c>
      <c r="BH840" s="149">
        <f>IF(N840="sníž. přenesená",J840,0)</f>
        <v>0</v>
      </c>
      <c r="BI840" s="149">
        <f>IF(N840="nulová",J840,0)</f>
        <v>0</v>
      </c>
      <c r="BJ840" s="17" t="s">
        <v>84</v>
      </c>
      <c r="BK840" s="149">
        <f>ROUND(I840*H840,2)</f>
        <v>0</v>
      </c>
      <c r="BL840" s="17" t="s">
        <v>288</v>
      </c>
      <c r="BM840" s="148" t="s">
        <v>1433</v>
      </c>
    </row>
    <row r="841" spans="2:65" s="12" customFormat="1" ht="11.25">
      <c r="B841" s="157"/>
      <c r="D841" s="150" t="s">
        <v>218</v>
      </c>
      <c r="E841" s="158" t="s">
        <v>1</v>
      </c>
      <c r="F841" s="159" t="s">
        <v>1434</v>
      </c>
      <c r="H841" s="160">
        <v>115.5</v>
      </c>
      <c r="I841" s="161"/>
      <c r="L841" s="157"/>
      <c r="M841" s="162"/>
      <c r="T841" s="163"/>
      <c r="AT841" s="158" t="s">
        <v>218</v>
      </c>
      <c r="AU841" s="158" t="s">
        <v>86</v>
      </c>
      <c r="AV841" s="12" t="s">
        <v>86</v>
      </c>
      <c r="AW841" s="12" t="s">
        <v>32</v>
      </c>
      <c r="AX841" s="12" t="s">
        <v>84</v>
      </c>
      <c r="AY841" s="158" t="s">
        <v>127</v>
      </c>
    </row>
    <row r="842" spans="2:65" s="1" customFormat="1" ht="24.2" customHeight="1">
      <c r="B842" s="136"/>
      <c r="C842" s="137" t="s">
        <v>1435</v>
      </c>
      <c r="D842" s="137" t="s">
        <v>130</v>
      </c>
      <c r="E842" s="138" t="s">
        <v>1436</v>
      </c>
      <c r="F842" s="139" t="s">
        <v>1437</v>
      </c>
      <c r="G842" s="140" t="s">
        <v>265</v>
      </c>
      <c r="H842" s="141">
        <v>1.7290000000000001</v>
      </c>
      <c r="I842" s="142"/>
      <c r="J842" s="143">
        <f>ROUND(I842*H842,2)</f>
        <v>0</v>
      </c>
      <c r="K842" s="139" t="s">
        <v>134</v>
      </c>
      <c r="L842" s="32"/>
      <c r="M842" s="144" t="s">
        <v>1</v>
      </c>
      <c r="N842" s="145" t="s">
        <v>41</v>
      </c>
      <c r="P842" s="146">
        <f>O842*H842</f>
        <v>0</v>
      </c>
      <c r="Q842" s="146">
        <v>0</v>
      </c>
      <c r="R842" s="146">
        <f>Q842*H842</f>
        <v>0</v>
      </c>
      <c r="S842" s="146">
        <v>0</v>
      </c>
      <c r="T842" s="147">
        <f>S842*H842</f>
        <v>0</v>
      </c>
      <c r="AR842" s="148" t="s">
        <v>288</v>
      </c>
      <c r="AT842" s="148" t="s">
        <v>130</v>
      </c>
      <c r="AU842" s="148" t="s">
        <v>86</v>
      </c>
      <c r="AY842" s="17" t="s">
        <v>127</v>
      </c>
      <c r="BE842" s="149">
        <f>IF(N842="základní",J842,0)</f>
        <v>0</v>
      </c>
      <c r="BF842" s="149">
        <f>IF(N842="snížená",J842,0)</f>
        <v>0</v>
      </c>
      <c r="BG842" s="149">
        <f>IF(N842="zákl. přenesená",J842,0)</f>
        <v>0</v>
      </c>
      <c r="BH842" s="149">
        <f>IF(N842="sníž. přenesená",J842,0)</f>
        <v>0</v>
      </c>
      <c r="BI842" s="149">
        <f>IF(N842="nulová",J842,0)</f>
        <v>0</v>
      </c>
      <c r="BJ842" s="17" t="s">
        <v>84</v>
      </c>
      <c r="BK842" s="149">
        <f>ROUND(I842*H842,2)</f>
        <v>0</v>
      </c>
      <c r="BL842" s="17" t="s">
        <v>288</v>
      </c>
      <c r="BM842" s="148" t="s">
        <v>1438</v>
      </c>
    </row>
    <row r="843" spans="2:65" s="11" customFormat="1" ht="22.9" customHeight="1">
      <c r="B843" s="124"/>
      <c r="D843" s="125" t="s">
        <v>75</v>
      </c>
      <c r="E843" s="134" t="s">
        <v>1439</v>
      </c>
      <c r="F843" s="134" t="s">
        <v>1440</v>
      </c>
      <c r="I843" s="127"/>
      <c r="J843" s="135">
        <f>BK843</f>
        <v>0</v>
      </c>
      <c r="L843" s="124"/>
      <c r="M843" s="129"/>
      <c r="P843" s="130">
        <f>SUM(P844:P848)</f>
        <v>0</v>
      </c>
      <c r="R843" s="130">
        <f>SUM(R844:R848)</f>
        <v>0.51579599999999992</v>
      </c>
      <c r="T843" s="131">
        <f>SUM(T844:T848)</f>
        <v>0</v>
      </c>
      <c r="AR843" s="125" t="s">
        <v>86</v>
      </c>
      <c r="AT843" s="132" t="s">
        <v>75</v>
      </c>
      <c r="AU843" s="132" t="s">
        <v>84</v>
      </c>
      <c r="AY843" s="125" t="s">
        <v>127</v>
      </c>
      <c r="BK843" s="133">
        <f>SUM(BK844:BK848)</f>
        <v>0</v>
      </c>
    </row>
    <row r="844" spans="2:65" s="1" customFormat="1" ht="24.2" customHeight="1">
      <c r="B844" s="136"/>
      <c r="C844" s="137" t="s">
        <v>1441</v>
      </c>
      <c r="D844" s="137" t="s">
        <v>130</v>
      </c>
      <c r="E844" s="138" t="s">
        <v>1442</v>
      </c>
      <c r="F844" s="139" t="s">
        <v>1443</v>
      </c>
      <c r="G844" s="140" t="s">
        <v>216</v>
      </c>
      <c r="H844" s="141">
        <v>31.8</v>
      </c>
      <c r="I844" s="142"/>
      <c r="J844" s="143">
        <f>ROUND(I844*H844,2)</f>
        <v>0</v>
      </c>
      <c r="K844" s="139" t="s">
        <v>134</v>
      </c>
      <c r="L844" s="32"/>
      <c r="M844" s="144" t="s">
        <v>1</v>
      </c>
      <c r="N844" s="145" t="s">
        <v>41</v>
      </c>
      <c r="P844" s="146">
        <f>O844*H844</f>
        <v>0</v>
      </c>
      <c r="Q844" s="146">
        <v>1.6219999999999998E-2</v>
      </c>
      <c r="R844" s="146">
        <f>Q844*H844</f>
        <v>0.51579599999999992</v>
      </c>
      <c r="S844" s="146">
        <v>0</v>
      </c>
      <c r="T844" s="147">
        <f>S844*H844</f>
        <v>0</v>
      </c>
      <c r="AR844" s="148" t="s">
        <v>288</v>
      </c>
      <c r="AT844" s="148" t="s">
        <v>130</v>
      </c>
      <c r="AU844" s="148" t="s">
        <v>86</v>
      </c>
      <c r="AY844" s="17" t="s">
        <v>127</v>
      </c>
      <c r="BE844" s="149">
        <f>IF(N844="základní",J844,0)</f>
        <v>0</v>
      </c>
      <c r="BF844" s="149">
        <f>IF(N844="snížená",J844,0)</f>
        <v>0</v>
      </c>
      <c r="BG844" s="149">
        <f>IF(N844="zákl. přenesená",J844,0)</f>
        <v>0</v>
      </c>
      <c r="BH844" s="149">
        <f>IF(N844="sníž. přenesená",J844,0)</f>
        <v>0</v>
      </c>
      <c r="BI844" s="149">
        <f>IF(N844="nulová",J844,0)</f>
        <v>0</v>
      </c>
      <c r="BJ844" s="17" t="s">
        <v>84</v>
      </c>
      <c r="BK844" s="149">
        <f>ROUND(I844*H844,2)</f>
        <v>0</v>
      </c>
      <c r="BL844" s="17" t="s">
        <v>288</v>
      </c>
      <c r="BM844" s="148" t="s">
        <v>1444</v>
      </c>
    </row>
    <row r="845" spans="2:65" s="12" customFormat="1" ht="11.25">
      <c r="B845" s="157"/>
      <c r="D845" s="150" t="s">
        <v>218</v>
      </c>
      <c r="E845" s="158" t="s">
        <v>1</v>
      </c>
      <c r="F845" s="159" t="s">
        <v>1445</v>
      </c>
      <c r="H845" s="160">
        <v>24</v>
      </c>
      <c r="I845" s="161"/>
      <c r="L845" s="157"/>
      <c r="M845" s="162"/>
      <c r="T845" s="163"/>
      <c r="AT845" s="158" t="s">
        <v>218</v>
      </c>
      <c r="AU845" s="158" t="s">
        <v>86</v>
      </c>
      <c r="AV845" s="12" t="s">
        <v>86</v>
      </c>
      <c r="AW845" s="12" t="s">
        <v>32</v>
      </c>
      <c r="AX845" s="12" t="s">
        <v>76</v>
      </c>
      <c r="AY845" s="158" t="s">
        <v>127</v>
      </c>
    </row>
    <row r="846" spans="2:65" s="12" customFormat="1" ht="11.25">
      <c r="B846" s="157"/>
      <c r="D846" s="150" t="s">
        <v>218</v>
      </c>
      <c r="E846" s="158" t="s">
        <v>1</v>
      </c>
      <c r="F846" s="159" t="s">
        <v>1446</v>
      </c>
      <c r="H846" s="160">
        <v>7.8</v>
      </c>
      <c r="I846" s="161"/>
      <c r="L846" s="157"/>
      <c r="M846" s="162"/>
      <c r="T846" s="163"/>
      <c r="AT846" s="158" t="s">
        <v>218</v>
      </c>
      <c r="AU846" s="158" t="s">
        <v>86</v>
      </c>
      <c r="AV846" s="12" t="s">
        <v>86</v>
      </c>
      <c r="AW846" s="12" t="s">
        <v>32</v>
      </c>
      <c r="AX846" s="12" t="s">
        <v>76</v>
      </c>
      <c r="AY846" s="158" t="s">
        <v>127</v>
      </c>
    </row>
    <row r="847" spans="2:65" s="13" customFormat="1" ht="11.25">
      <c r="B847" s="164"/>
      <c r="D847" s="150" t="s">
        <v>218</v>
      </c>
      <c r="E847" s="165" t="s">
        <v>1</v>
      </c>
      <c r="F847" s="166" t="s">
        <v>226</v>
      </c>
      <c r="H847" s="167">
        <v>31.8</v>
      </c>
      <c r="I847" s="168"/>
      <c r="L847" s="164"/>
      <c r="M847" s="169"/>
      <c r="T847" s="170"/>
      <c r="AT847" s="165" t="s">
        <v>218</v>
      </c>
      <c r="AU847" s="165" t="s">
        <v>86</v>
      </c>
      <c r="AV847" s="13" t="s">
        <v>148</v>
      </c>
      <c r="AW847" s="13" t="s">
        <v>32</v>
      </c>
      <c r="AX847" s="13" t="s">
        <v>84</v>
      </c>
      <c r="AY847" s="165" t="s">
        <v>127</v>
      </c>
    </row>
    <row r="848" spans="2:65" s="1" customFormat="1" ht="24.2" customHeight="1">
      <c r="B848" s="136"/>
      <c r="C848" s="137" t="s">
        <v>1447</v>
      </c>
      <c r="D848" s="137" t="s">
        <v>130</v>
      </c>
      <c r="E848" s="138" t="s">
        <v>1448</v>
      </c>
      <c r="F848" s="139" t="s">
        <v>1449</v>
      </c>
      <c r="G848" s="140" t="s">
        <v>265</v>
      </c>
      <c r="H848" s="141">
        <v>0.51600000000000001</v>
      </c>
      <c r="I848" s="142"/>
      <c r="J848" s="143">
        <f>ROUND(I848*H848,2)</f>
        <v>0</v>
      </c>
      <c r="K848" s="139" t="s">
        <v>134</v>
      </c>
      <c r="L848" s="32"/>
      <c r="M848" s="144" t="s">
        <v>1</v>
      </c>
      <c r="N848" s="145" t="s">
        <v>41</v>
      </c>
      <c r="P848" s="146">
        <f>O848*H848</f>
        <v>0</v>
      </c>
      <c r="Q848" s="146">
        <v>0</v>
      </c>
      <c r="R848" s="146">
        <f>Q848*H848</f>
        <v>0</v>
      </c>
      <c r="S848" s="146">
        <v>0</v>
      </c>
      <c r="T848" s="147">
        <f>S848*H848</f>
        <v>0</v>
      </c>
      <c r="AR848" s="148" t="s">
        <v>288</v>
      </c>
      <c r="AT848" s="148" t="s">
        <v>130</v>
      </c>
      <c r="AU848" s="148" t="s">
        <v>86</v>
      </c>
      <c r="AY848" s="17" t="s">
        <v>127</v>
      </c>
      <c r="BE848" s="149">
        <f>IF(N848="základní",J848,0)</f>
        <v>0</v>
      </c>
      <c r="BF848" s="149">
        <f>IF(N848="snížená",J848,0)</f>
        <v>0</v>
      </c>
      <c r="BG848" s="149">
        <f>IF(N848="zákl. přenesená",J848,0)</f>
        <v>0</v>
      </c>
      <c r="BH848" s="149">
        <f>IF(N848="sníž. přenesená",J848,0)</f>
        <v>0</v>
      </c>
      <c r="BI848" s="149">
        <f>IF(N848="nulová",J848,0)</f>
        <v>0</v>
      </c>
      <c r="BJ848" s="17" t="s">
        <v>84</v>
      </c>
      <c r="BK848" s="149">
        <f>ROUND(I848*H848,2)</f>
        <v>0</v>
      </c>
      <c r="BL848" s="17" t="s">
        <v>288</v>
      </c>
      <c r="BM848" s="148" t="s">
        <v>1450</v>
      </c>
    </row>
    <row r="849" spans="2:65" s="11" customFormat="1" ht="22.9" customHeight="1">
      <c r="B849" s="124"/>
      <c r="D849" s="125" t="s">
        <v>75</v>
      </c>
      <c r="E849" s="134" t="s">
        <v>1451</v>
      </c>
      <c r="F849" s="134" t="s">
        <v>1452</v>
      </c>
      <c r="I849" s="127"/>
      <c r="J849" s="135">
        <f>BK849</f>
        <v>0</v>
      </c>
      <c r="L849" s="124"/>
      <c r="M849" s="129"/>
      <c r="P849" s="130">
        <f>SUM(P850:P883)</f>
        <v>0</v>
      </c>
      <c r="R849" s="130">
        <f>SUM(R850:R883)</f>
        <v>1.3940514999999998</v>
      </c>
      <c r="T849" s="131">
        <f>SUM(T850:T883)</f>
        <v>1.0999999999999999E-2</v>
      </c>
      <c r="AR849" s="125" t="s">
        <v>86</v>
      </c>
      <c r="AT849" s="132" t="s">
        <v>75</v>
      </c>
      <c r="AU849" s="132" t="s">
        <v>84</v>
      </c>
      <c r="AY849" s="125" t="s">
        <v>127</v>
      </c>
      <c r="BK849" s="133">
        <f>SUM(BK850:BK883)</f>
        <v>0</v>
      </c>
    </row>
    <row r="850" spans="2:65" s="1" customFormat="1" ht="37.9" customHeight="1">
      <c r="B850" s="136"/>
      <c r="C850" s="137" t="s">
        <v>1453</v>
      </c>
      <c r="D850" s="137" t="s">
        <v>130</v>
      </c>
      <c r="E850" s="138" t="s">
        <v>1454</v>
      </c>
      <c r="F850" s="139" t="s">
        <v>1455</v>
      </c>
      <c r="G850" s="140" t="s">
        <v>216</v>
      </c>
      <c r="H850" s="141">
        <v>14.7</v>
      </c>
      <c r="I850" s="142"/>
      <c r="J850" s="143">
        <f>ROUND(I850*H850,2)</f>
        <v>0</v>
      </c>
      <c r="K850" s="139" t="s">
        <v>134</v>
      </c>
      <c r="L850" s="32"/>
      <c r="M850" s="144" t="s">
        <v>1</v>
      </c>
      <c r="N850" s="145" t="s">
        <v>41</v>
      </c>
      <c r="P850" s="146">
        <f>O850*H850</f>
        <v>0</v>
      </c>
      <c r="Q850" s="146">
        <v>2.964E-2</v>
      </c>
      <c r="R850" s="146">
        <f>Q850*H850</f>
        <v>0.43570799999999998</v>
      </c>
      <c r="S850" s="146">
        <v>0</v>
      </c>
      <c r="T850" s="147">
        <f>S850*H850</f>
        <v>0</v>
      </c>
      <c r="AR850" s="148" t="s">
        <v>288</v>
      </c>
      <c r="AT850" s="148" t="s">
        <v>130</v>
      </c>
      <c r="AU850" s="148" t="s">
        <v>86</v>
      </c>
      <c r="AY850" s="17" t="s">
        <v>127</v>
      </c>
      <c r="BE850" s="149">
        <f>IF(N850="základní",J850,0)</f>
        <v>0</v>
      </c>
      <c r="BF850" s="149">
        <f>IF(N850="snížená",J850,0)</f>
        <v>0</v>
      </c>
      <c r="BG850" s="149">
        <f>IF(N850="zákl. přenesená",J850,0)</f>
        <v>0</v>
      </c>
      <c r="BH850" s="149">
        <f>IF(N850="sníž. přenesená",J850,0)</f>
        <v>0</v>
      </c>
      <c r="BI850" s="149">
        <f>IF(N850="nulová",J850,0)</f>
        <v>0</v>
      </c>
      <c r="BJ850" s="17" t="s">
        <v>84</v>
      </c>
      <c r="BK850" s="149">
        <f>ROUND(I850*H850,2)</f>
        <v>0</v>
      </c>
      <c r="BL850" s="17" t="s">
        <v>288</v>
      </c>
      <c r="BM850" s="148" t="s">
        <v>1456</v>
      </c>
    </row>
    <row r="851" spans="2:65" s="12" customFormat="1" ht="11.25">
      <c r="B851" s="157"/>
      <c r="D851" s="150" t="s">
        <v>218</v>
      </c>
      <c r="E851" s="158" t="s">
        <v>1</v>
      </c>
      <c r="F851" s="159" t="s">
        <v>1457</v>
      </c>
      <c r="H851" s="160">
        <v>7.98</v>
      </c>
      <c r="I851" s="161"/>
      <c r="L851" s="157"/>
      <c r="M851" s="162"/>
      <c r="T851" s="163"/>
      <c r="AT851" s="158" t="s">
        <v>218</v>
      </c>
      <c r="AU851" s="158" t="s">
        <v>86</v>
      </c>
      <c r="AV851" s="12" t="s">
        <v>86</v>
      </c>
      <c r="AW851" s="12" t="s">
        <v>32</v>
      </c>
      <c r="AX851" s="12" t="s">
        <v>76</v>
      </c>
      <c r="AY851" s="158" t="s">
        <v>127</v>
      </c>
    </row>
    <row r="852" spans="2:65" s="12" customFormat="1" ht="11.25">
      <c r="B852" s="157"/>
      <c r="D852" s="150" t="s">
        <v>218</v>
      </c>
      <c r="E852" s="158" t="s">
        <v>1</v>
      </c>
      <c r="F852" s="159" t="s">
        <v>1458</v>
      </c>
      <c r="H852" s="160">
        <v>4.5599999999999996</v>
      </c>
      <c r="I852" s="161"/>
      <c r="L852" s="157"/>
      <c r="M852" s="162"/>
      <c r="T852" s="163"/>
      <c r="AT852" s="158" t="s">
        <v>218</v>
      </c>
      <c r="AU852" s="158" t="s">
        <v>86</v>
      </c>
      <c r="AV852" s="12" t="s">
        <v>86</v>
      </c>
      <c r="AW852" s="12" t="s">
        <v>32</v>
      </c>
      <c r="AX852" s="12" t="s">
        <v>76</v>
      </c>
      <c r="AY852" s="158" t="s">
        <v>127</v>
      </c>
    </row>
    <row r="853" spans="2:65" s="12" customFormat="1" ht="11.25">
      <c r="B853" s="157"/>
      <c r="D853" s="150" t="s">
        <v>218</v>
      </c>
      <c r="E853" s="158" t="s">
        <v>1</v>
      </c>
      <c r="F853" s="159" t="s">
        <v>1459</v>
      </c>
      <c r="H853" s="160">
        <v>2.16</v>
      </c>
      <c r="I853" s="161"/>
      <c r="L853" s="157"/>
      <c r="M853" s="162"/>
      <c r="T853" s="163"/>
      <c r="AT853" s="158" t="s">
        <v>218</v>
      </c>
      <c r="AU853" s="158" t="s">
        <v>86</v>
      </c>
      <c r="AV853" s="12" t="s">
        <v>86</v>
      </c>
      <c r="AW853" s="12" t="s">
        <v>32</v>
      </c>
      <c r="AX853" s="12" t="s">
        <v>76</v>
      </c>
      <c r="AY853" s="158" t="s">
        <v>127</v>
      </c>
    </row>
    <row r="854" spans="2:65" s="13" customFormat="1" ht="11.25">
      <c r="B854" s="164"/>
      <c r="D854" s="150" t="s">
        <v>218</v>
      </c>
      <c r="E854" s="165" t="s">
        <v>1</v>
      </c>
      <c r="F854" s="166" t="s">
        <v>226</v>
      </c>
      <c r="H854" s="167">
        <v>14.7</v>
      </c>
      <c r="I854" s="168"/>
      <c r="L854" s="164"/>
      <c r="M854" s="169"/>
      <c r="T854" s="170"/>
      <c r="AT854" s="165" t="s">
        <v>218</v>
      </c>
      <c r="AU854" s="165" t="s">
        <v>86</v>
      </c>
      <c r="AV854" s="13" t="s">
        <v>148</v>
      </c>
      <c r="AW854" s="13" t="s">
        <v>32</v>
      </c>
      <c r="AX854" s="13" t="s">
        <v>84</v>
      </c>
      <c r="AY854" s="165" t="s">
        <v>127</v>
      </c>
    </row>
    <row r="855" spans="2:65" s="1" customFormat="1" ht="24.2" customHeight="1">
      <c r="B855" s="136"/>
      <c r="C855" s="137" t="s">
        <v>1460</v>
      </c>
      <c r="D855" s="137" t="s">
        <v>130</v>
      </c>
      <c r="E855" s="138" t="s">
        <v>1461</v>
      </c>
      <c r="F855" s="139" t="s">
        <v>1462</v>
      </c>
      <c r="G855" s="140" t="s">
        <v>216</v>
      </c>
      <c r="H855" s="141">
        <v>17.2</v>
      </c>
      <c r="I855" s="142"/>
      <c r="J855" s="143">
        <f>ROUND(I855*H855,2)</f>
        <v>0</v>
      </c>
      <c r="K855" s="139" t="s">
        <v>134</v>
      </c>
      <c r="L855" s="32"/>
      <c r="M855" s="144" t="s">
        <v>1</v>
      </c>
      <c r="N855" s="145" t="s">
        <v>41</v>
      </c>
      <c r="P855" s="146">
        <f>O855*H855</f>
        <v>0</v>
      </c>
      <c r="Q855" s="146">
        <v>1.2200000000000001E-2</v>
      </c>
      <c r="R855" s="146">
        <f>Q855*H855</f>
        <v>0.20984</v>
      </c>
      <c r="S855" s="146">
        <v>0</v>
      </c>
      <c r="T855" s="147">
        <f>S855*H855</f>
        <v>0</v>
      </c>
      <c r="AR855" s="148" t="s">
        <v>288</v>
      </c>
      <c r="AT855" s="148" t="s">
        <v>130</v>
      </c>
      <c r="AU855" s="148" t="s">
        <v>86</v>
      </c>
      <c r="AY855" s="17" t="s">
        <v>127</v>
      </c>
      <c r="BE855" s="149">
        <f>IF(N855="základní",J855,0)</f>
        <v>0</v>
      </c>
      <c r="BF855" s="149">
        <f>IF(N855="snížená",J855,0)</f>
        <v>0</v>
      </c>
      <c r="BG855" s="149">
        <f>IF(N855="zákl. přenesená",J855,0)</f>
        <v>0</v>
      </c>
      <c r="BH855" s="149">
        <f>IF(N855="sníž. přenesená",J855,0)</f>
        <v>0</v>
      </c>
      <c r="BI855" s="149">
        <f>IF(N855="nulová",J855,0)</f>
        <v>0</v>
      </c>
      <c r="BJ855" s="17" t="s">
        <v>84</v>
      </c>
      <c r="BK855" s="149">
        <f>ROUND(I855*H855,2)</f>
        <v>0</v>
      </c>
      <c r="BL855" s="17" t="s">
        <v>288</v>
      </c>
      <c r="BM855" s="148" t="s">
        <v>1463</v>
      </c>
    </row>
    <row r="856" spans="2:65" s="12" customFormat="1" ht="11.25">
      <c r="B856" s="157"/>
      <c r="D856" s="150" t="s">
        <v>218</v>
      </c>
      <c r="E856" s="158" t="s">
        <v>1</v>
      </c>
      <c r="F856" s="159" t="s">
        <v>1464</v>
      </c>
      <c r="H856" s="160">
        <v>5.0999999999999996</v>
      </c>
      <c r="I856" s="161"/>
      <c r="L856" s="157"/>
      <c r="M856" s="162"/>
      <c r="T856" s="163"/>
      <c r="AT856" s="158" t="s">
        <v>218</v>
      </c>
      <c r="AU856" s="158" t="s">
        <v>86</v>
      </c>
      <c r="AV856" s="12" t="s">
        <v>86</v>
      </c>
      <c r="AW856" s="12" t="s">
        <v>32</v>
      </c>
      <c r="AX856" s="12" t="s">
        <v>76</v>
      </c>
      <c r="AY856" s="158" t="s">
        <v>127</v>
      </c>
    </row>
    <row r="857" spans="2:65" s="12" customFormat="1" ht="11.25">
      <c r="B857" s="157"/>
      <c r="D857" s="150" t="s">
        <v>218</v>
      </c>
      <c r="E857" s="158" t="s">
        <v>1</v>
      </c>
      <c r="F857" s="159" t="s">
        <v>1465</v>
      </c>
      <c r="H857" s="160">
        <v>12.1</v>
      </c>
      <c r="I857" s="161"/>
      <c r="L857" s="157"/>
      <c r="M857" s="162"/>
      <c r="T857" s="163"/>
      <c r="AT857" s="158" t="s">
        <v>218</v>
      </c>
      <c r="AU857" s="158" t="s">
        <v>86</v>
      </c>
      <c r="AV857" s="12" t="s">
        <v>86</v>
      </c>
      <c r="AW857" s="12" t="s">
        <v>32</v>
      </c>
      <c r="AX857" s="12" t="s">
        <v>76</v>
      </c>
      <c r="AY857" s="158" t="s">
        <v>127</v>
      </c>
    </row>
    <row r="858" spans="2:65" s="13" customFormat="1" ht="11.25">
      <c r="B858" s="164"/>
      <c r="D858" s="150" t="s">
        <v>218</v>
      </c>
      <c r="E858" s="165" t="s">
        <v>1</v>
      </c>
      <c r="F858" s="166" t="s">
        <v>226</v>
      </c>
      <c r="H858" s="167">
        <v>17.2</v>
      </c>
      <c r="I858" s="168"/>
      <c r="L858" s="164"/>
      <c r="M858" s="169"/>
      <c r="T858" s="170"/>
      <c r="AT858" s="165" t="s">
        <v>218</v>
      </c>
      <c r="AU858" s="165" t="s">
        <v>86</v>
      </c>
      <c r="AV858" s="13" t="s">
        <v>148</v>
      </c>
      <c r="AW858" s="13" t="s">
        <v>32</v>
      </c>
      <c r="AX858" s="13" t="s">
        <v>84</v>
      </c>
      <c r="AY858" s="165" t="s">
        <v>127</v>
      </c>
    </row>
    <row r="859" spans="2:65" s="1" customFormat="1" ht="24.2" customHeight="1">
      <c r="B859" s="136"/>
      <c r="C859" s="137" t="s">
        <v>1466</v>
      </c>
      <c r="D859" s="137" t="s">
        <v>130</v>
      </c>
      <c r="E859" s="138" t="s">
        <v>1467</v>
      </c>
      <c r="F859" s="139" t="s">
        <v>1468</v>
      </c>
      <c r="G859" s="140" t="s">
        <v>216</v>
      </c>
      <c r="H859" s="141">
        <v>32.299999999999997</v>
      </c>
      <c r="I859" s="142"/>
      <c r="J859" s="143">
        <f>ROUND(I859*H859,2)</f>
        <v>0</v>
      </c>
      <c r="K859" s="139" t="s">
        <v>134</v>
      </c>
      <c r="L859" s="32"/>
      <c r="M859" s="144" t="s">
        <v>1</v>
      </c>
      <c r="N859" s="145" t="s">
        <v>41</v>
      </c>
      <c r="P859" s="146">
        <f>O859*H859</f>
        <v>0</v>
      </c>
      <c r="Q859" s="146">
        <v>1.26E-2</v>
      </c>
      <c r="R859" s="146">
        <f>Q859*H859</f>
        <v>0.40697999999999995</v>
      </c>
      <c r="S859" s="146">
        <v>0</v>
      </c>
      <c r="T859" s="147">
        <f>S859*H859</f>
        <v>0</v>
      </c>
      <c r="AR859" s="148" t="s">
        <v>288</v>
      </c>
      <c r="AT859" s="148" t="s">
        <v>130</v>
      </c>
      <c r="AU859" s="148" t="s">
        <v>86</v>
      </c>
      <c r="AY859" s="17" t="s">
        <v>127</v>
      </c>
      <c r="BE859" s="149">
        <f>IF(N859="základní",J859,0)</f>
        <v>0</v>
      </c>
      <c r="BF859" s="149">
        <f>IF(N859="snížená",J859,0)</f>
        <v>0</v>
      </c>
      <c r="BG859" s="149">
        <f>IF(N859="zákl. přenesená",J859,0)</f>
        <v>0</v>
      </c>
      <c r="BH859" s="149">
        <f>IF(N859="sníž. přenesená",J859,0)</f>
        <v>0</v>
      </c>
      <c r="BI859" s="149">
        <f>IF(N859="nulová",J859,0)</f>
        <v>0</v>
      </c>
      <c r="BJ859" s="17" t="s">
        <v>84</v>
      </c>
      <c r="BK859" s="149">
        <f>ROUND(I859*H859,2)</f>
        <v>0</v>
      </c>
      <c r="BL859" s="17" t="s">
        <v>288</v>
      </c>
      <c r="BM859" s="148" t="s">
        <v>1469</v>
      </c>
    </row>
    <row r="860" spans="2:65" s="12" customFormat="1" ht="11.25">
      <c r="B860" s="157"/>
      <c r="D860" s="150" t="s">
        <v>218</v>
      </c>
      <c r="E860" s="158" t="s">
        <v>1</v>
      </c>
      <c r="F860" s="159" t="s">
        <v>1470</v>
      </c>
      <c r="H860" s="160">
        <v>3.2</v>
      </c>
      <c r="I860" s="161"/>
      <c r="L860" s="157"/>
      <c r="M860" s="162"/>
      <c r="T860" s="163"/>
      <c r="AT860" s="158" t="s">
        <v>218</v>
      </c>
      <c r="AU860" s="158" t="s">
        <v>86</v>
      </c>
      <c r="AV860" s="12" t="s">
        <v>86</v>
      </c>
      <c r="AW860" s="12" t="s">
        <v>32</v>
      </c>
      <c r="AX860" s="12" t="s">
        <v>76</v>
      </c>
      <c r="AY860" s="158" t="s">
        <v>127</v>
      </c>
    </row>
    <row r="861" spans="2:65" s="12" customFormat="1" ht="11.25">
      <c r="B861" s="157"/>
      <c r="D861" s="150" t="s">
        <v>218</v>
      </c>
      <c r="E861" s="158" t="s">
        <v>1</v>
      </c>
      <c r="F861" s="159" t="s">
        <v>1471</v>
      </c>
      <c r="H861" s="160">
        <v>1.4</v>
      </c>
      <c r="I861" s="161"/>
      <c r="L861" s="157"/>
      <c r="M861" s="162"/>
      <c r="T861" s="163"/>
      <c r="AT861" s="158" t="s">
        <v>218</v>
      </c>
      <c r="AU861" s="158" t="s">
        <v>86</v>
      </c>
      <c r="AV861" s="12" t="s">
        <v>86</v>
      </c>
      <c r="AW861" s="12" t="s">
        <v>32</v>
      </c>
      <c r="AX861" s="12" t="s">
        <v>76</v>
      </c>
      <c r="AY861" s="158" t="s">
        <v>127</v>
      </c>
    </row>
    <row r="862" spans="2:65" s="12" customFormat="1" ht="11.25">
      <c r="B862" s="157"/>
      <c r="D862" s="150" t="s">
        <v>218</v>
      </c>
      <c r="E862" s="158" t="s">
        <v>1</v>
      </c>
      <c r="F862" s="159" t="s">
        <v>1472</v>
      </c>
      <c r="H862" s="160">
        <v>4.3</v>
      </c>
      <c r="I862" s="161"/>
      <c r="L862" s="157"/>
      <c r="M862" s="162"/>
      <c r="T862" s="163"/>
      <c r="AT862" s="158" t="s">
        <v>218</v>
      </c>
      <c r="AU862" s="158" t="s">
        <v>86</v>
      </c>
      <c r="AV862" s="12" t="s">
        <v>86</v>
      </c>
      <c r="AW862" s="12" t="s">
        <v>32</v>
      </c>
      <c r="AX862" s="12" t="s">
        <v>76</v>
      </c>
      <c r="AY862" s="158" t="s">
        <v>127</v>
      </c>
    </row>
    <row r="863" spans="2:65" s="12" customFormat="1" ht="11.25">
      <c r="B863" s="157"/>
      <c r="D863" s="150" t="s">
        <v>218</v>
      </c>
      <c r="E863" s="158" t="s">
        <v>1</v>
      </c>
      <c r="F863" s="159" t="s">
        <v>1473</v>
      </c>
      <c r="H863" s="160">
        <v>6.9</v>
      </c>
      <c r="I863" s="161"/>
      <c r="L863" s="157"/>
      <c r="M863" s="162"/>
      <c r="T863" s="163"/>
      <c r="AT863" s="158" t="s">
        <v>218</v>
      </c>
      <c r="AU863" s="158" t="s">
        <v>86</v>
      </c>
      <c r="AV863" s="12" t="s">
        <v>86</v>
      </c>
      <c r="AW863" s="12" t="s">
        <v>32</v>
      </c>
      <c r="AX863" s="12" t="s">
        <v>76</v>
      </c>
      <c r="AY863" s="158" t="s">
        <v>127</v>
      </c>
    </row>
    <row r="864" spans="2:65" s="12" customFormat="1" ht="11.25">
      <c r="B864" s="157"/>
      <c r="D864" s="150" t="s">
        <v>218</v>
      </c>
      <c r="E864" s="158" t="s">
        <v>1</v>
      </c>
      <c r="F864" s="159" t="s">
        <v>1474</v>
      </c>
      <c r="H864" s="160">
        <v>5.6</v>
      </c>
      <c r="I864" s="161"/>
      <c r="L864" s="157"/>
      <c r="M864" s="162"/>
      <c r="T864" s="163"/>
      <c r="AT864" s="158" t="s">
        <v>218</v>
      </c>
      <c r="AU864" s="158" t="s">
        <v>86</v>
      </c>
      <c r="AV864" s="12" t="s">
        <v>86</v>
      </c>
      <c r="AW864" s="12" t="s">
        <v>32</v>
      </c>
      <c r="AX864" s="12" t="s">
        <v>76</v>
      </c>
      <c r="AY864" s="158" t="s">
        <v>127</v>
      </c>
    </row>
    <row r="865" spans="2:65" s="12" customFormat="1" ht="11.25">
      <c r="B865" s="157"/>
      <c r="D865" s="150" t="s">
        <v>218</v>
      </c>
      <c r="E865" s="158" t="s">
        <v>1</v>
      </c>
      <c r="F865" s="159" t="s">
        <v>1475</v>
      </c>
      <c r="H865" s="160">
        <v>10.9</v>
      </c>
      <c r="I865" s="161"/>
      <c r="L865" s="157"/>
      <c r="M865" s="162"/>
      <c r="T865" s="163"/>
      <c r="AT865" s="158" t="s">
        <v>218</v>
      </c>
      <c r="AU865" s="158" t="s">
        <v>86</v>
      </c>
      <c r="AV865" s="12" t="s">
        <v>86</v>
      </c>
      <c r="AW865" s="12" t="s">
        <v>32</v>
      </c>
      <c r="AX865" s="12" t="s">
        <v>76</v>
      </c>
      <c r="AY865" s="158" t="s">
        <v>127</v>
      </c>
    </row>
    <row r="866" spans="2:65" s="13" customFormat="1" ht="11.25">
      <c r="B866" s="164"/>
      <c r="D866" s="150" t="s">
        <v>218</v>
      </c>
      <c r="E866" s="165" t="s">
        <v>1</v>
      </c>
      <c r="F866" s="166" t="s">
        <v>226</v>
      </c>
      <c r="H866" s="167">
        <v>32.299999999999997</v>
      </c>
      <c r="I866" s="168"/>
      <c r="L866" s="164"/>
      <c r="M866" s="169"/>
      <c r="T866" s="170"/>
      <c r="AT866" s="165" t="s">
        <v>218</v>
      </c>
      <c r="AU866" s="165" t="s">
        <v>86</v>
      </c>
      <c r="AV866" s="13" t="s">
        <v>148</v>
      </c>
      <c r="AW866" s="13" t="s">
        <v>32</v>
      </c>
      <c r="AX866" s="13" t="s">
        <v>84</v>
      </c>
      <c r="AY866" s="165" t="s">
        <v>127</v>
      </c>
    </row>
    <row r="867" spans="2:65" s="1" customFormat="1" ht="33" customHeight="1">
      <c r="B867" s="136"/>
      <c r="C867" s="137" t="s">
        <v>1476</v>
      </c>
      <c r="D867" s="137" t="s">
        <v>130</v>
      </c>
      <c r="E867" s="138" t="s">
        <v>1477</v>
      </c>
      <c r="F867" s="139" t="s">
        <v>1478</v>
      </c>
      <c r="G867" s="140" t="s">
        <v>216</v>
      </c>
      <c r="H867" s="141">
        <v>24.7</v>
      </c>
      <c r="I867" s="142"/>
      <c r="J867" s="143">
        <f>ROUND(I867*H867,2)</f>
        <v>0</v>
      </c>
      <c r="K867" s="139" t="s">
        <v>134</v>
      </c>
      <c r="L867" s="32"/>
      <c r="M867" s="144" t="s">
        <v>1</v>
      </c>
      <c r="N867" s="145" t="s">
        <v>41</v>
      </c>
      <c r="P867" s="146">
        <f>O867*H867</f>
        <v>0</v>
      </c>
      <c r="Q867" s="146">
        <v>1.25E-3</v>
      </c>
      <c r="R867" s="146">
        <f>Q867*H867</f>
        <v>3.0875E-2</v>
      </c>
      <c r="S867" s="146">
        <v>0</v>
      </c>
      <c r="T867" s="147">
        <f>S867*H867</f>
        <v>0</v>
      </c>
      <c r="AR867" s="148" t="s">
        <v>288</v>
      </c>
      <c r="AT867" s="148" t="s">
        <v>130</v>
      </c>
      <c r="AU867" s="148" t="s">
        <v>86</v>
      </c>
      <c r="AY867" s="17" t="s">
        <v>127</v>
      </c>
      <c r="BE867" s="149">
        <f>IF(N867="základní",J867,0)</f>
        <v>0</v>
      </c>
      <c r="BF867" s="149">
        <f>IF(N867="snížená",J867,0)</f>
        <v>0</v>
      </c>
      <c r="BG867" s="149">
        <f>IF(N867="zákl. přenesená",J867,0)</f>
        <v>0</v>
      </c>
      <c r="BH867" s="149">
        <f>IF(N867="sníž. přenesená",J867,0)</f>
        <v>0</v>
      </c>
      <c r="BI867" s="149">
        <f>IF(N867="nulová",J867,0)</f>
        <v>0</v>
      </c>
      <c r="BJ867" s="17" t="s">
        <v>84</v>
      </c>
      <c r="BK867" s="149">
        <f>ROUND(I867*H867,2)</f>
        <v>0</v>
      </c>
      <c r="BL867" s="17" t="s">
        <v>288</v>
      </c>
      <c r="BM867" s="148" t="s">
        <v>1479</v>
      </c>
    </row>
    <row r="868" spans="2:65" s="12" customFormat="1" ht="11.25">
      <c r="B868" s="157"/>
      <c r="D868" s="150" t="s">
        <v>218</v>
      </c>
      <c r="E868" s="158" t="s">
        <v>1</v>
      </c>
      <c r="F868" s="159" t="s">
        <v>1480</v>
      </c>
      <c r="H868" s="160">
        <v>21.5</v>
      </c>
      <c r="I868" s="161"/>
      <c r="L868" s="157"/>
      <c r="M868" s="162"/>
      <c r="T868" s="163"/>
      <c r="AT868" s="158" t="s">
        <v>218</v>
      </c>
      <c r="AU868" s="158" t="s">
        <v>86</v>
      </c>
      <c r="AV868" s="12" t="s">
        <v>86</v>
      </c>
      <c r="AW868" s="12" t="s">
        <v>32</v>
      </c>
      <c r="AX868" s="12" t="s">
        <v>76</v>
      </c>
      <c r="AY868" s="158" t="s">
        <v>127</v>
      </c>
    </row>
    <row r="869" spans="2:65" s="12" customFormat="1" ht="11.25">
      <c r="B869" s="157"/>
      <c r="D869" s="150" t="s">
        <v>218</v>
      </c>
      <c r="E869" s="158" t="s">
        <v>1</v>
      </c>
      <c r="F869" s="159" t="s">
        <v>1481</v>
      </c>
      <c r="H869" s="160">
        <v>3.2</v>
      </c>
      <c r="I869" s="161"/>
      <c r="L869" s="157"/>
      <c r="M869" s="162"/>
      <c r="T869" s="163"/>
      <c r="AT869" s="158" t="s">
        <v>218</v>
      </c>
      <c r="AU869" s="158" t="s">
        <v>86</v>
      </c>
      <c r="AV869" s="12" t="s">
        <v>86</v>
      </c>
      <c r="AW869" s="12" t="s">
        <v>32</v>
      </c>
      <c r="AX869" s="12" t="s">
        <v>76</v>
      </c>
      <c r="AY869" s="158" t="s">
        <v>127</v>
      </c>
    </row>
    <row r="870" spans="2:65" s="13" customFormat="1" ht="11.25">
      <c r="B870" s="164"/>
      <c r="D870" s="150" t="s">
        <v>218</v>
      </c>
      <c r="E870" s="165" t="s">
        <v>1</v>
      </c>
      <c r="F870" s="166" t="s">
        <v>226</v>
      </c>
      <c r="H870" s="167">
        <v>24.7</v>
      </c>
      <c r="I870" s="168"/>
      <c r="L870" s="164"/>
      <c r="M870" s="169"/>
      <c r="T870" s="170"/>
      <c r="AT870" s="165" t="s">
        <v>218</v>
      </c>
      <c r="AU870" s="165" t="s">
        <v>86</v>
      </c>
      <c r="AV870" s="13" t="s">
        <v>148</v>
      </c>
      <c r="AW870" s="13" t="s">
        <v>32</v>
      </c>
      <c r="AX870" s="13" t="s">
        <v>84</v>
      </c>
      <c r="AY870" s="165" t="s">
        <v>127</v>
      </c>
    </row>
    <row r="871" spans="2:65" s="1" customFormat="1" ht="24.2" customHeight="1">
      <c r="B871" s="136"/>
      <c r="C871" s="178" t="s">
        <v>1482</v>
      </c>
      <c r="D871" s="178" t="s">
        <v>278</v>
      </c>
      <c r="E871" s="179" t="s">
        <v>1483</v>
      </c>
      <c r="F871" s="180" t="s">
        <v>1484</v>
      </c>
      <c r="G871" s="181" t="s">
        <v>216</v>
      </c>
      <c r="H871" s="182">
        <v>27.17</v>
      </c>
      <c r="I871" s="183"/>
      <c r="J871" s="184">
        <f>ROUND(I871*H871,2)</f>
        <v>0</v>
      </c>
      <c r="K871" s="180" t="s">
        <v>1</v>
      </c>
      <c r="L871" s="185"/>
      <c r="M871" s="186" t="s">
        <v>1</v>
      </c>
      <c r="N871" s="187" t="s">
        <v>41</v>
      </c>
      <c r="P871" s="146">
        <f>O871*H871</f>
        <v>0</v>
      </c>
      <c r="Q871" s="146">
        <v>8.0000000000000002E-3</v>
      </c>
      <c r="R871" s="146">
        <f>Q871*H871</f>
        <v>0.21736000000000003</v>
      </c>
      <c r="S871" s="146">
        <v>0</v>
      </c>
      <c r="T871" s="147">
        <f>S871*H871</f>
        <v>0</v>
      </c>
      <c r="AR871" s="148" t="s">
        <v>376</v>
      </c>
      <c r="AT871" s="148" t="s">
        <v>278</v>
      </c>
      <c r="AU871" s="148" t="s">
        <v>86</v>
      </c>
      <c r="AY871" s="17" t="s">
        <v>127</v>
      </c>
      <c r="BE871" s="149">
        <f>IF(N871="základní",J871,0)</f>
        <v>0</v>
      </c>
      <c r="BF871" s="149">
        <f>IF(N871="snížená",J871,0)</f>
        <v>0</v>
      </c>
      <c r="BG871" s="149">
        <f>IF(N871="zákl. přenesená",J871,0)</f>
        <v>0</v>
      </c>
      <c r="BH871" s="149">
        <f>IF(N871="sníž. přenesená",J871,0)</f>
        <v>0</v>
      </c>
      <c r="BI871" s="149">
        <f>IF(N871="nulová",J871,0)</f>
        <v>0</v>
      </c>
      <c r="BJ871" s="17" t="s">
        <v>84</v>
      </c>
      <c r="BK871" s="149">
        <f>ROUND(I871*H871,2)</f>
        <v>0</v>
      </c>
      <c r="BL871" s="17" t="s">
        <v>288</v>
      </c>
      <c r="BM871" s="148" t="s">
        <v>1485</v>
      </c>
    </row>
    <row r="872" spans="2:65" s="12" customFormat="1" ht="11.25">
      <c r="B872" s="157"/>
      <c r="D872" s="150" t="s">
        <v>218</v>
      </c>
      <c r="E872" s="158" t="s">
        <v>1</v>
      </c>
      <c r="F872" s="159" t="s">
        <v>1486</v>
      </c>
      <c r="H872" s="160">
        <v>27.17</v>
      </c>
      <c r="I872" s="161"/>
      <c r="L872" s="157"/>
      <c r="M872" s="162"/>
      <c r="T872" s="163"/>
      <c r="AT872" s="158" t="s">
        <v>218</v>
      </c>
      <c r="AU872" s="158" t="s">
        <v>86</v>
      </c>
      <c r="AV872" s="12" t="s">
        <v>86</v>
      </c>
      <c r="AW872" s="12" t="s">
        <v>32</v>
      </c>
      <c r="AX872" s="12" t="s">
        <v>84</v>
      </c>
      <c r="AY872" s="158" t="s">
        <v>127</v>
      </c>
    </row>
    <row r="873" spans="2:65" s="1" customFormat="1" ht="21.75" customHeight="1">
      <c r="B873" s="136"/>
      <c r="C873" s="137" t="s">
        <v>1487</v>
      </c>
      <c r="D873" s="137" t="s">
        <v>130</v>
      </c>
      <c r="E873" s="138" t="s">
        <v>1488</v>
      </c>
      <c r="F873" s="139" t="s">
        <v>1489</v>
      </c>
      <c r="G873" s="140" t="s">
        <v>314</v>
      </c>
      <c r="H873" s="141">
        <v>5.75</v>
      </c>
      <c r="I873" s="142"/>
      <c r="J873" s="143">
        <f>ROUND(I873*H873,2)</f>
        <v>0</v>
      </c>
      <c r="K873" s="139" t="s">
        <v>134</v>
      </c>
      <c r="L873" s="32"/>
      <c r="M873" s="144" t="s">
        <v>1</v>
      </c>
      <c r="N873" s="145" t="s">
        <v>41</v>
      </c>
      <c r="P873" s="146">
        <f>O873*H873</f>
        <v>0</v>
      </c>
      <c r="Q873" s="146">
        <v>8.8299999999999993E-3</v>
      </c>
      <c r="R873" s="146">
        <f>Q873*H873</f>
        <v>5.0772499999999998E-2</v>
      </c>
      <c r="S873" s="146">
        <v>0</v>
      </c>
      <c r="T873" s="147">
        <f>S873*H873</f>
        <v>0</v>
      </c>
      <c r="AR873" s="148" t="s">
        <v>288</v>
      </c>
      <c r="AT873" s="148" t="s">
        <v>130</v>
      </c>
      <c r="AU873" s="148" t="s">
        <v>86</v>
      </c>
      <c r="AY873" s="17" t="s">
        <v>127</v>
      </c>
      <c r="BE873" s="149">
        <f>IF(N873="základní",J873,0)</f>
        <v>0</v>
      </c>
      <c r="BF873" s="149">
        <f>IF(N873="snížená",J873,0)</f>
        <v>0</v>
      </c>
      <c r="BG873" s="149">
        <f>IF(N873="zákl. přenesená",J873,0)</f>
        <v>0</v>
      </c>
      <c r="BH873" s="149">
        <f>IF(N873="sníž. přenesená",J873,0)</f>
        <v>0</v>
      </c>
      <c r="BI873" s="149">
        <f>IF(N873="nulová",J873,0)</f>
        <v>0</v>
      </c>
      <c r="BJ873" s="17" t="s">
        <v>84</v>
      </c>
      <c r="BK873" s="149">
        <f>ROUND(I873*H873,2)</f>
        <v>0</v>
      </c>
      <c r="BL873" s="17" t="s">
        <v>288</v>
      </c>
      <c r="BM873" s="148" t="s">
        <v>1490</v>
      </c>
    </row>
    <row r="874" spans="2:65" s="12" customFormat="1" ht="11.25">
      <c r="B874" s="157"/>
      <c r="D874" s="150" t="s">
        <v>218</v>
      </c>
      <c r="E874" s="158" t="s">
        <v>1</v>
      </c>
      <c r="F874" s="159" t="s">
        <v>1491</v>
      </c>
      <c r="H874" s="160">
        <v>2.4</v>
      </c>
      <c r="I874" s="161"/>
      <c r="L874" s="157"/>
      <c r="M874" s="162"/>
      <c r="T874" s="163"/>
      <c r="AT874" s="158" t="s">
        <v>218</v>
      </c>
      <c r="AU874" s="158" t="s">
        <v>86</v>
      </c>
      <c r="AV874" s="12" t="s">
        <v>86</v>
      </c>
      <c r="AW874" s="12" t="s">
        <v>32</v>
      </c>
      <c r="AX874" s="12" t="s">
        <v>76</v>
      </c>
      <c r="AY874" s="158" t="s">
        <v>127</v>
      </c>
    </row>
    <row r="875" spans="2:65" s="12" customFormat="1" ht="11.25">
      <c r="B875" s="157"/>
      <c r="D875" s="150" t="s">
        <v>218</v>
      </c>
      <c r="E875" s="158" t="s">
        <v>1</v>
      </c>
      <c r="F875" s="159" t="s">
        <v>1492</v>
      </c>
      <c r="H875" s="160">
        <v>3.35</v>
      </c>
      <c r="I875" s="161"/>
      <c r="L875" s="157"/>
      <c r="M875" s="162"/>
      <c r="T875" s="163"/>
      <c r="AT875" s="158" t="s">
        <v>218</v>
      </c>
      <c r="AU875" s="158" t="s">
        <v>86</v>
      </c>
      <c r="AV875" s="12" t="s">
        <v>86</v>
      </c>
      <c r="AW875" s="12" t="s">
        <v>32</v>
      </c>
      <c r="AX875" s="12" t="s">
        <v>76</v>
      </c>
      <c r="AY875" s="158" t="s">
        <v>127</v>
      </c>
    </row>
    <row r="876" spans="2:65" s="13" customFormat="1" ht="11.25">
      <c r="B876" s="164"/>
      <c r="D876" s="150" t="s">
        <v>218</v>
      </c>
      <c r="E876" s="165" t="s">
        <v>1</v>
      </c>
      <c r="F876" s="166" t="s">
        <v>226</v>
      </c>
      <c r="H876" s="167">
        <v>5.75</v>
      </c>
      <c r="I876" s="168"/>
      <c r="L876" s="164"/>
      <c r="M876" s="169"/>
      <c r="T876" s="170"/>
      <c r="AT876" s="165" t="s">
        <v>218</v>
      </c>
      <c r="AU876" s="165" t="s">
        <v>86</v>
      </c>
      <c r="AV876" s="13" t="s">
        <v>148</v>
      </c>
      <c r="AW876" s="13" t="s">
        <v>32</v>
      </c>
      <c r="AX876" s="13" t="s">
        <v>84</v>
      </c>
      <c r="AY876" s="165" t="s">
        <v>127</v>
      </c>
    </row>
    <row r="877" spans="2:65" s="1" customFormat="1" ht="21.75" customHeight="1">
      <c r="B877" s="136"/>
      <c r="C877" s="137" t="s">
        <v>1493</v>
      </c>
      <c r="D877" s="137" t="s">
        <v>130</v>
      </c>
      <c r="E877" s="138" t="s">
        <v>1494</v>
      </c>
      <c r="F877" s="139" t="s">
        <v>1495</v>
      </c>
      <c r="G877" s="140" t="s">
        <v>314</v>
      </c>
      <c r="H877" s="141">
        <v>2.6</v>
      </c>
      <c r="I877" s="142"/>
      <c r="J877" s="143">
        <f>ROUND(I877*H877,2)</f>
        <v>0</v>
      </c>
      <c r="K877" s="139" t="s">
        <v>134</v>
      </c>
      <c r="L877" s="32"/>
      <c r="M877" s="144" t="s">
        <v>1</v>
      </c>
      <c r="N877" s="145" t="s">
        <v>41</v>
      </c>
      <c r="P877" s="146">
        <f>O877*H877</f>
        <v>0</v>
      </c>
      <c r="Q877" s="146">
        <v>1.306E-2</v>
      </c>
      <c r="R877" s="146">
        <f>Q877*H877</f>
        <v>3.3956E-2</v>
      </c>
      <c r="S877" s="146">
        <v>0</v>
      </c>
      <c r="T877" s="147">
        <f>S877*H877</f>
        <v>0</v>
      </c>
      <c r="AR877" s="148" t="s">
        <v>288</v>
      </c>
      <c r="AT877" s="148" t="s">
        <v>130</v>
      </c>
      <c r="AU877" s="148" t="s">
        <v>86</v>
      </c>
      <c r="AY877" s="17" t="s">
        <v>127</v>
      </c>
      <c r="BE877" s="149">
        <f>IF(N877="základní",J877,0)</f>
        <v>0</v>
      </c>
      <c r="BF877" s="149">
        <f>IF(N877="snížená",J877,0)</f>
        <v>0</v>
      </c>
      <c r="BG877" s="149">
        <f>IF(N877="zákl. přenesená",J877,0)</f>
        <v>0</v>
      </c>
      <c r="BH877" s="149">
        <f>IF(N877="sníž. přenesená",J877,0)</f>
        <v>0</v>
      </c>
      <c r="BI877" s="149">
        <f>IF(N877="nulová",J877,0)</f>
        <v>0</v>
      </c>
      <c r="BJ877" s="17" t="s">
        <v>84</v>
      </c>
      <c r="BK877" s="149">
        <f>ROUND(I877*H877,2)</f>
        <v>0</v>
      </c>
      <c r="BL877" s="17" t="s">
        <v>288</v>
      </c>
      <c r="BM877" s="148" t="s">
        <v>1496</v>
      </c>
    </row>
    <row r="878" spans="2:65" s="12" customFormat="1" ht="11.25">
      <c r="B878" s="157"/>
      <c r="D878" s="150" t="s">
        <v>218</v>
      </c>
      <c r="E878" s="158" t="s">
        <v>1</v>
      </c>
      <c r="F878" s="159" t="s">
        <v>1497</v>
      </c>
      <c r="H878" s="160">
        <v>2.6</v>
      </c>
      <c r="I878" s="161"/>
      <c r="L878" s="157"/>
      <c r="M878" s="162"/>
      <c r="T878" s="163"/>
      <c r="AT878" s="158" t="s">
        <v>218</v>
      </c>
      <c r="AU878" s="158" t="s">
        <v>86</v>
      </c>
      <c r="AV878" s="12" t="s">
        <v>86</v>
      </c>
      <c r="AW878" s="12" t="s">
        <v>32</v>
      </c>
      <c r="AX878" s="12" t="s">
        <v>84</v>
      </c>
      <c r="AY878" s="158" t="s">
        <v>127</v>
      </c>
    </row>
    <row r="879" spans="2:65" s="1" customFormat="1" ht="24.2" customHeight="1">
      <c r="B879" s="136"/>
      <c r="C879" s="137" t="s">
        <v>1498</v>
      </c>
      <c r="D879" s="137" t="s">
        <v>130</v>
      </c>
      <c r="E879" s="138" t="s">
        <v>1499</v>
      </c>
      <c r="F879" s="139" t="s">
        <v>1500</v>
      </c>
      <c r="G879" s="140" t="s">
        <v>405</v>
      </c>
      <c r="H879" s="141">
        <v>2</v>
      </c>
      <c r="I879" s="142"/>
      <c r="J879" s="143">
        <f>ROUND(I879*H879,2)</f>
        <v>0</v>
      </c>
      <c r="K879" s="139" t="s">
        <v>134</v>
      </c>
      <c r="L879" s="32"/>
      <c r="M879" s="144" t="s">
        <v>1</v>
      </c>
      <c r="N879" s="145" t="s">
        <v>41</v>
      </c>
      <c r="P879" s="146">
        <f>O879*H879</f>
        <v>0</v>
      </c>
      <c r="Q879" s="146">
        <v>1.0499999999999999E-3</v>
      </c>
      <c r="R879" s="146">
        <f>Q879*H879</f>
        <v>2.0999999999999999E-3</v>
      </c>
      <c r="S879" s="146">
        <v>5.4999999999999997E-3</v>
      </c>
      <c r="T879" s="147">
        <f>S879*H879</f>
        <v>1.0999999999999999E-2</v>
      </c>
      <c r="AR879" s="148" t="s">
        <v>288</v>
      </c>
      <c r="AT879" s="148" t="s">
        <v>130</v>
      </c>
      <c r="AU879" s="148" t="s">
        <v>86</v>
      </c>
      <c r="AY879" s="17" t="s">
        <v>127</v>
      </c>
      <c r="BE879" s="149">
        <f>IF(N879="základní",J879,0)</f>
        <v>0</v>
      </c>
      <c r="BF879" s="149">
        <f>IF(N879="snížená",J879,0)</f>
        <v>0</v>
      </c>
      <c r="BG879" s="149">
        <f>IF(N879="zákl. přenesená",J879,0)</f>
        <v>0</v>
      </c>
      <c r="BH879" s="149">
        <f>IF(N879="sníž. přenesená",J879,0)</f>
        <v>0</v>
      </c>
      <c r="BI879" s="149">
        <f>IF(N879="nulová",J879,0)</f>
        <v>0</v>
      </c>
      <c r="BJ879" s="17" t="s">
        <v>84</v>
      </c>
      <c r="BK879" s="149">
        <f>ROUND(I879*H879,2)</f>
        <v>0</v>
      </c>
      <c r="BL879" s="17" t="s">
        <v>288</v>
      </c>
      <c r="BM879" s="148" t="s">
        <v>1501</v>
      </c>
    </row>
    <row r="880" spans="2:65" s="1" customFormat="1" ht="24.2" customHeight="1">
      <c r="B880" s="136"/>
      <c r="C880" s="137" t="s">
        <v>1502</v>
      </c>
      <c r="D880" s="137" t="s">
        <v>130</v>
      </c>
      <c r="E880" s="138" t="s">
        <v>1503</v>
      </c>
      <c r="F880" s="139" t="s">
        <v>1504</v>
      </c>
      <c r="G880" s="140" t="s">
        <v>405</v>
      </c>
      <c r="H880" s="141">
        <v>2</v>
      </c>
      <c r="I880" s="142"/>
      <c r="J880" s="143">
        <f>ROUND(I880*H880,2)</f>
        <v>0</v>
      </c>
      <c r="K880" s="139" t="s">
        <v>134</v>
      </c>
      <c r="L880" s="32"/>
      <c r="M880" s="144" t="s">
        <v>1</v>
      </c>
      <c r="N880" s="145" t="s">
        <v>41</v>
      </c>
      <c r="P880" s="146">
        <f>O880*H880</f>
        <v>0</v>
      </c>
      <c r="Q880" s="146">
        <v>3.0000000000000001E-5</v>
      </c>
      <c r="R880" s="146">
        <f>Q880*H880</f>
        <v>6.0000000000000002E-5</v>
      </c>
      <c r="S880" s="146">
        <v>0</v>
      </c>
      <c r="T880" s="147">
        <f>S880*H880</f>
        <v>0</v>
      </c>
      <c r="AR880" s="148" t="s">
        <v>288</v>
      </c>
      <c r="AT880" s="148" t="s">
        <v>130</v>
      </c>
      <c r="AU880" s="148" t="s">
        <v>86</v>
      </c>
      <c r="AY880" s="17" t="s">
        <v>127</v>
      </c>
      <c r="BE880" s="149">
        <f>IF(N880="základní",J880,0)</f>
        <v>0</v>
      </c>
      <c r="BF880" s="149">
        <f>IF(N880="snížená",J880,0)</f>
        <v>0</v>
      </c>
      <c r="BG880" s="149">
        <f>IF(N880="zákl. přenesená",J880,0)</f>
        <v>0</v>
      </c>
      <c r="BH880" s="149">
        <f>IF(N880="sníž. přenesená",J880,0)</f>
        <v>0</v>
      </c>
      <c r="BI880" s="149">
        <f>IF(N880="nulová",J880,0)</f>
        <v>0</v>
      </c>
      <c r="BJ880" s="17" t="s">
        <v>84</v>
      </c>
      <c r="BK880" s="149">
        <f>ROUND(I880*H880,2)</f>
        <v>0</v>
      </c>
      <c r="BL880" s="17" t="s">
        <v>288</v>
      </c>
      <c r="BM880" s="148" t="s">
        <v>1505</v>
      </c>
    </row>
    <row r="881" spans="2:65" s="12" customFormat="1" ht="11.25">
      <c r="B881" s="157"/>
      <c r="D881" s="150" t="s">
        <v>218</v>
      </c>
      <c r="E881" s="158" t="s">
        <v>1</v>
      </c>
      <c r="F881" s="159" t="s">
        <v>1506</v>
      </c>
      <c r="H881" s="160">
        <v>2</v>
      </c>
      <c r="I881" s="161"/>
      <c r="L881" s="157"/>
      <c r="M881" s="162"/>
      <c r="T881" s="163"/>
      <c r="AT881" s="158" t="s">
        <v>218</v>
      </c>
      <c r="AU881" s="158" t="s">
        <v>86</v>
      </c>
      <c r="AV881" s="12" t="s">
        <v>86</v>
      </c>
      <c r="AW881" s="12" t="s">
        <v>32</v>
      </c>
      <c r="AX881" s="12" t="s">
        <v>84</v>
      </c>
      <c r="AY881" s="158" t="s">
        <v>127</v>
      </c>
    </row>
    <row r="882" spans="2:65" s="1" customFormat="1" ht="37.9" customHeight="1">
      <c r="B882" s="136"/>
      <c r="C882" s="178" t="s">
        <v>1507</v>
      </c>
      <c r="D882" s="178" t="s">
        <v>278</v>
      </c>
      <c r="E882" s="179" t="s">
        <v>1508</v>
      </c>
      <c r="F882" s="180" t="s">
        <v>1509</v>
      </c>
      <c r="G882" s="181" t="s">
        <v>405</v>
      </c>
      <c r="H882" s="182">
        <v>2</v>
      </c>
      <c r="I882" s="183"/>
      <c r="J882" s="184">
        <f>ROUND(I882*H882,2)</f>
        <v>0</v>
      </c>
      <c r="K882" s="180" t="s">
        <v>1</v>
      </c>
      <c r="L882" s="185"/>
      <c r="M882" s="186" t="s">
        <v>1</v>
      </c>
      <c r="N882" s="187" t="s">
        <v>41</v>
      </c>
      <c r="P882" s="146">
        <f>O882*H882</f>
        <v>0</v>
      </c>
      <c r="Q882" s="146">
        <v>3.2000000000000002E-3</v>
      </c>
      <c r="R882" s="146">
        <f>Q882*H882</f>
        <v>6.4000000000000003E-3</v>
      </c>
      <c r="S882" s="146">
        <v>0</v>
      </c>
      <c r="T882" s="147">
        <f>S882*H882</f>
        <v>0</v>
      </c>
      <c r="AR882" s="148" t="s">
        <v>376</v>
      </c>
      <c r="AT882" s="148" t="s">
        <v>278</v>
      </c>
      <c r="AU882" s="148" t="s">
        <v>86</v>
      </c>
      <c r="AY882" s="17" t="s">
        <v>127</v>
      </c>
      <c r="BE882" s="149">
        <f>IF(N882="základní",J882,0)</f>
        <v>0</v>
      </c>
      <c r="BF882" s="149">
        <f>IF(N882="snížená",J882,0)</f>
        <v>0</v>
      </c>
      <c r="BG882" s="149">
        <f>IF(N882="zákl. přenesená",J882,0)</f>
        <v>0</v>
      </c>
      <c r="BH882" s="149">
        <f>IF(N882="sníž. přenesená",J882,0)</f>
        <v>0</v>
      </c>
      <c r="BI882" s="149">
        <f>IF(N882="nulová",J882,0)</f>
        <v>0</v>
      </c>
      <c r="BJ882" s="17" t="s">
        <v>84</v>
      </c>
      <c r="BK882" s="149">
        <f>ROUND(I882*H882,2)</f>
        <v>0</v>
      </c>
      <c r="BL882" s="17" t="s">
        <v>288</v>
      </c>
      <c r="BM882" s="148" t="s">
        <v>1510</v>
      </c>
    </row>
    <row r="883" spans="2:65" s="1" customFormat="1" ht="33" customHeight="1">
      <c r="B883" s="136"/>
      <c r="C883" s="137" t="s">
        <v>1511</v>
      </c>
      <c r="D883" s="137" t="s">
        <v>130</v>
      </c>
      <c r="E883" s="138" t="s">
        <v>1512</v>
      </c>
      <c r="F883" s="139" t="s">
        <v>1513</v>
      </c>
      <c r="G883" s="140" t="s">
        <v>265</v>
      </c>
      <c r="H883" s="141">
        <v>1.3939999999999999</v>
      </c>
      <c r="I883" s="142"/>
      <c r="J883" s="143">
        <f>ROUND(I883*H883,2)</f>
        <v>0</v>
      </c>
      <c r="K883" s="139" t="s">
        <v>134</v>
      </c>
      <c r="L883" s="32"/>
      <c r="M883" s="144" t="s">
        <v>1</v>
      </c>
      <c r="N883" s="145" t="s">
        <v>41</v>
      </c>
      <c r="P883" s="146">
        <f>O883*H883</f>
        <v>0</v>
      </c>
      <c r="Q883" s="146">
        <v>0</v>
      </c>
      <c r="R883" s="146">
        <f>Q883*H883</f>
        <v>0</v>
      </c>
      <c r="S883" s="146">
        <v>0</v>
      </c>
      <c r="T883" s="147">
        <f>S883*H883</f>
        <v>0</v>
      </c>
      <c r="AR883" s="148" t="s">
        <v>288</v>
      </c>
      <c r="AT883" s="148" t="s">
        <v>130</v>
      </c>
      <c r="AU883" s="148" t="s">
        <v>86</v>
      </c>
      <c r="AY883" s="17" t="s">
        <v>127</v>
      </c>
      <c r="BE883" s="149">
        <f>IF(N883="základní",J883,0)</f>
        <v>0</v>
      </c>
      <c r="BF883" s="149">
        <f>IF(N883="snížená",J883,0)</f>
        <v>0</v>
      </c>
      <c r="BG883" s="149">
        <f>IF(N883="zákl. přenesená",J883,0)</f>
        <v>0</v>
      </c>
      <c r="BH883" s="149">
        <f>IF(N883="sníž. přenesená",J883,0)</f>
        <v>0</v>
      </c>
      <c r="BI883" s="149">
        <f>IF(N883="nulová",J883,0)</f>
        <v>0</v>
      </c>
      <c r="BJ883" s="17" t="s">
        <v>84</v>
      </c>
      <c r="BK883" s="149">
        <f>ROUND(I883*H883,2)</f>
        <v>0</v>
      </c>
      <c r="BL883" s="17" t="s">
        <v>288</v>
      </c>
      <c r="BM883" s="148" t="s">
        <v>1514</v>
      </c>
    </row>
    <row r="884" spans="2:65" s="11" customFormat="1" ht="22.9" customHeight="1">
      <c r="B884" s="124"/>
      <c r="D884" s="125" t="s">
        <v>75</v>
      </c>
      <c r="E884" s="134" t="s">
        <v>1515</v>
      </c>
      <c r="F884" s="134" t="s">
        <v>1516</v>
      </c>
      <c r="I884" s="127"/>
      <c r="J884" s="135">
        <f>BK884</f>
        <v>0</v>
      </c>
      <c r="L884" s="124"/>
      <c r="M884" s="129"/>
      <c r="P884" s="130">
        <f>SUM(P885:P944)</f>
        <v>0</v>
      </c>
      <c r="R884" s="130">
        <f>SUM(R885:R944)</f>
        <v>0.32844800000000002</v>
      </c>
      <c r="T884" s="131">
        <f>SUM(T885:T944)</f>
        <v>0.494396</v>
      </c>
      <c r="AR884" s="125" t="s">
        <v>86</v>
      </c>
      <c r="AT884" s="132" t="s">
        <v>75</v>
      </c>
      <c r="AU884" s="132" t="s">
        <v>84</v>
      </c>
      <c r="AY884" s="125" t="s">
        <v>127</v>
      </c>
      <c r="BK884" s="133">
        <f>SUM(BK885:BK944)</f>
        <v>0</v>
      </c>
    </row>
    <row r="885" spans="2:65" s="1" customFormat="1" ht="16.5" customHeight="1">
      <c r="B885" s="136"/>
      <c r="C885" s="137" t="s">
        <v>1517</v>
      </c>
      <c r="D885" s="137" t="s">
        <v>130</v>
      </c>
      <c r="E885" s="138" t="s">
        <v>1518</v>
      </c>
      <c r="F885" s="139" t="s">
        <v>1519</v>
      </c>
      <c r="G885" s="140" t="s">
        <v>216</v>
      </c>
      <c r="H885" s="141">
        <v>17.75</v>
      </c>
      <c r="I885" s="142"/>
      <c r="J885" s="143">
        <f>ROUND(I885*H885,2)</f>
        <v>0</v>
      </c>
      <c r="K885" s="139" t="s">
        <v>134</v>
      </c>
      <c r="L885" s="32"/>
      <c r="M885" s="144" t="s">
        <v>1</v>
      </c>
      <c r="N885" s="145" t="s">
        <v>41</v>
      </c>
      <c r="P885" s="146">
        <f>O885*H885</f>
        <v>0</v>
      </c>
      <c r="Q885" s="146">
        <v>0</v>
      </c>
      <c r="R885" s="146">
        <f>Q885*H885</f>
        <v>0</v>
      </c>
      <c r="S885" s="146">
        <v>5.94E-3</v>
      </c>
      <c r="T885" s="147">
        <f>S885*H885</f>
        <v>0.105435</v>
      </c>
      <c r="AR885" s="148" t="s">
        <v>288</v>
      </c>
      <c r="AT885" s="148" t="s">
        <v>130</v>
      </c>
      <c r="AU885" s="148" t="s">
        <v>86</v>
      </c>
      <c r="AY885" s="17" t="s">
        <v>127</v>
      </c>
      <c r="BE885" s="149">
        <f>IF(N885="základní",J885,0)</f>
        <v>0</v>
      </c>
      <c r="BF885" s="149">
        <f>IF(N885="snížená",J885,0)</f>
        <v>0</v>
      </c>
      <c r="BG885" s="149">
        <f>IF(N885="zákl. přenesená",J885,0)</f>
        <v>0</v>
      </c>
      <c r="BH885" s="149">
        <f>IF(N885="sníž. přenesená",J885,0)</f>
        <v>0</v>
      </c>
      <c r="BI885" s="149">
        <f>IF(N885="nulová",J885,0)</f>
        <v>0</v>
      </c>
      <c r="BJ885" s="17" t="s">
        <v>84</v>
      </c>
      <c r="BK885" s="149">
        <f>ROUND(I885*H885,2)</f>
        <v>0</v>
      </c>
      <c r="BL885" s="17" t="s">
        <v>288</v>
      </c>
      <c r="BM885" s="148" t="s">
        <v>1520</v>
      </c>
    </row>
    <row r="886" spans="2:65" s="12" customFormat="1" ht="11.25">
      <c r="B886" s="157"/>
      <c r="D886" s="150" t="s">
        <v>218</v>
      </c>
      <c r="E886" s="158" t="s">
        <v>1</v>
      </c>
      <c r="F886" s="159" t="s">
        <v>1521</v>
      </c>
      <c r="H886" s="160">
        <v>16</v>
      </c>
      <c r="I886" s="161"/>
      <c r="L886" s="157"/>
      <c r="M886" s="162"/>
      <c r="T886" s="163"/>
      <c r="AT886" s="158" t="s">
        <v>218</v>
      </c>
      <c r="AU886" s="158" t="s">
        <v>86</v>
      </c>
      <c r="AV886" s="12" t="s">
        <v>86</v>
      </c>
      <c r="AW886" s="12" t="s">
        <v>32</v>
      </c>
      <c r="AX886" s="12" t="s">
        <v>76</v>
      </c>
      <c r="AY886" s="158" t="s">
        <v>127</v>
      </c>
    </row>
    <row r="887" spans="2:65" s="12" customFormat="1" ht="11.25">
      <c r="B887" s="157"/>
      <c r="D887" s="150" t="s">
        <v>218</v>
      </c>
      <c r="E887" s="158" t="s">
        <v>1</v>
      </c>
      <c r="F887" s="159" t="s">
        <v>1522</v>
      </c>
      <c r="H887" s="160">
        <v>1.75</v>
      </c>
      <c r="I887" s="161"/>
      <c r="L887" s="157"/>
      <c r="M887" s="162"/>
      <c r="T887" s="163"/>
      <c r="AT887" s="158" t="s">
        <v>218</v>
      </c>
      <c r="AU887" s="158" t="s">
        <v>86</v>
      </c>
      <c r="AV887" s="12" t="s">
        <v>86</v>
      </c>
      <c r="AW887" s="12" t="s">
        <v>32</v>
      </c>
      <c r="AX887" s="12" t="s">
        <v>76</v>
      </c>
      <c r="AY887" s="158" t="s">
        <v>127</v>
      </c>
    </row>
    <row r="888" spans="2:65" s="13" customFormat="1" ht="11.25">
      <c r="B888" s="164"/>
      <c r="D888" s="150" t="s">
        <v>218</v>
      </c>
      <c r="E888" s="165" t="s">
        <v>1</v>
      </c>
      <c r="F888" s="166" t="s">
        <v>226</v>
      </c>
      <c r="H888" s="167">
        <v>17.75</v>
      </c>
      <c r="I888" s="168"/>
      <c r="L888" s="164"/>
      <c r="M888" s="169"/>
      <c r="T888" s="170"/>
      <c r="AT888" s="165" t="s">
        <v>218</v>
      </c>
      <c r="AU888" s="165" t="s">
        <v>86</v>
      </c>
      <c r="AV888" s="13" t="s">
        <v>148</v>
      </c>
      <c r="AW888" s="13" t="s">
        <v>32</v>
      </c>
      <c r="AX888" s="13" t="s">
        <v>84</v>
      </c>
      <c r="AY888" s="165" t="s">
        <v>127</v>
      </c>
    </row>
    <row r="889" spans="2:65" s="1" customFormat="1" ht="24.2" customHeight="1">
      <c r="B889" s="136"/>
      <c r="C889" s="137" t="s">
        <v>1523</v>
      </c>
      <c r="D889" s="137" t="s">
        <v>130</v>
      </c>
      <c r="E889" s="138" t="s">
        <v>1524</v>
      </c>
      <c r="F889" s="139" t="s">
        <v>1525</v>
      </c>
      <c r="G889" s="140" t="s">
        <v>314</v>
      </c>
      <c r="H889" s="141">
        <v>10.5</v>
      </c>
      <c r="I889" s="142"/>
      <c r="J889" s="143">
        <f>ROUND(I889*H889,2)</f>
        <v>0</v>
      </c>
      <c r="K889" s="139" t="s">
        <v>134</v>
      </c>
      <c r="L889" s="32"/>
      <c r="M889" s="144" t="s">
        <v>1</v>
      </c>
      <c r="N889" s="145" t="s">
        <v>41</v>
      </c>
      <c r="P889" s="146">
        <f>O889*H889</f>
        <v>0</v>
      </c>
      <c r="Q889" s="146">
        <v>0</v>
      </c>
      <c r="R889" s="146">
        <f>Q889*H889</f>
        <v>0</v>
      </c>
      <c r="S889" s="146">
        <v>1.7700000000000001E-3</v>
      </c>
      <c r="T889" s="147">
        <f>S889*H889</f>
        <v>1.8585000000000001E-2</v>
      </c>
      <c r="AR889" s="148" t="s">
        <v>288</v>
      </c>
      <c r="AT889" s="148" t="s">
        <v>130</v>
      </c>
      <c r="AU889" s="148" t="s">
        <v>86</v>
      </c>
      <c r="AY889" s="17" t="s">
        <v>127</v>
      </c>
      <c r="BE889" s="149">
        <f>IF(N889="základní",J889,0)</f>
        <v>0</v>
      </c>
      <c r="BF889" s="149">
        <f>IF(N889="snížená",J889,0)</f>
        <v>0</v>
      </c>
      <c r="BG889" s="149">
        <f>IF(N889="zákl. přenesená",J889,0)</f>
        <v>0</v>
      </c>
      <c r="BH889" s="149">
        <f>IF(N889="sníž. přenesená",J889,0)</f>
        <v>0</v>
      </c>
      <c r="BI889" s="149">
        <f>IF(N889="nulová",J889,0)</f>
        <v>0</v>
      </c>
      <c r="BJ889" s="17" t="s">
        <v>84</v>
      </c>
      <c r="BK889" s="149">
        <f>ROUND(I889*H889,2)</f>
        <v>0</v>
      </c>
      <c r="BL889" s="17" t="s">
        <v>288</v>
      </c>
      <c r="BM889" s="148" t="s">
        <v>1526</v>
      </c>
    </row>
    <row r="890" spans="2:65" s="1" customFormat="1" ht="24.2" customHeight="1">
      <c r="B890" s="136"/>
      <c r="C890" s="137" t="s">
        <v>1527</v>
      </c>
      <c r="D890" s="137" t="s">
        <v>130</v>
      </c>
      <c r="E890" s="138" t="s">
        <v>1528</v>
      </c>
      <c r="F890" s="139" t="s">
        <v>1529</v>
      </c>
      <c r="G890" s="140" t="s">
        <v>314</v>
      </c>
      <c r="H890" s="141">
        <v>46.6</v>
      </c>
      <c r="I890" s="142"/>
      <c r="J890" s="143">
        <f>ROUND(I890*H890,2)</f>
        <v>0</v>
      </c>
      <c r="K890" s="139" t="s">
        <v>134</v>
      </c>
      <c r="L890" s="32"/>
      <c r="M890" s="144" t="s">
        <v>1</v>
      </c>
      <c r="N890" s="145" t="s">
        <v>41</v>
      </c>
      <c r="P890" s="146">
        <f>O890*H890</f>
        <v>0</v>
      </c>
      <c r="Q890" s="146">
        <v>0</v>
      </c>
      <c r="R890" s="146">
        <f>Q890*H890</f>
        <v>0</v>
      </c>
      <c r="S890" s="146">
        <v>1.91E-3</v>
      </c>
      <c r="T890" s="147">
        <f>S890*H890</f>
        <v>8.9006000000000002E-2</v>
      </c>
      <c r="AR890" s="148" t="s">
        <v>288</v>
      </c>
      <c r="AT890" s="148" t="s">
        <v>130</v>
      </c>
      <c r="AU890" s="148" t="s">
        <v>86</v>
      </c>
      <c r="AY890" s="17" t="s">
        <v>127</v>
      </c>
      <c r="BE890" s="149">
        <f>IF(N890="základní",J890,0)</f>
        <v>0</v>
      </c>
      <c r="BF890" s="149">
        <f>IF(N890="snížená",J890,0)</f>
        <v>0</v>
      </c>
      <c r="BG890" s="149">
        <f>IF(N890="zákl. přenesená",J890,0)</f>
        <v>0</v>
      </c>
      <c r="BH890" s="149">
        <f>IF(N890="sníž. přenesená",J890,0)</f>
        <v>0</v>
      </c>
      <c r="BI890" s="149">
        <f>IF(N890="nulová",J890,0)</f>
        <v>0</v>
      </c>
      <c r="BJ890" s="17" t="s">
        <v>84</v>
      </c>
      <c r="BK890" s="149">
        <f>ROUND(I890*H890,2)</f>
        <v>0</v>
      </c>
      <c r="BL890" s="17" t="s">
        <v>288</v>
      </c>
      <c r="BM890" s="148" t="s">
        <v>1530</v>
      </c>
    </row>
    <row r="891" spans="2:65" s="12" customFormat="1" ht="11.25">
      <c r="B891" s="157"/>
      <c r="D891" s="150" t="s">
        <v>218</v>
      </c>
      <c r="E891" s="158" t="s">
        <v>1</v>
      </c>
      <c r="F891" s="159" t="s">
        <v>1531</v>
      </c>
      <c r="H891" s="160">
        <v>23.5</v>
      </c>
      <c r="I891" s="161"/>
      <c r="L891" s="157"/>
      <c r="M891" s="162"/>
      <c r="T891" s="163"/>
      <c r="AT891" s="158" t="s">
        <v>218</v>
      </c>
      <c r="AU891" s="158" t="s">
        <v>86</v>
      </c>
      <c r="AV891" s="12" t="s">
        <v>86</v>
      </c>
      <c r="AW891" s="12" t="s">
        <v>32</v>
      </c>
      <c r="AX891" s="12" t="s">
        <v>76</v>
      </c>
      <c r="AY891" s="158" t="s">
        <v>127</v>
      </c>
    </row>
    <row r="892" spans="2:65" s="12" customFormat="1" ht="11.25">
      <c r="B892" s="157"/>
      <c r="D892" s="150" t="s">
        <v>218</v>
      </c>
      <c r="E892" s="158" t="s">
        <v>1</v>
      </c>
      <c r="F892" s="159" t="s">
        <v>1532</v>
      </c>
      <c r="H892" s="160">
        <v>23.1</v>
      </c>
      <c r="I892" s="161"/>
      <c r="L892" s="157"/>
      <c r="M892" s="162"/>
      <c r="T892" s="163"/>
      <c r="AT892" s="158" t="s">
        <v>218</v>
      </c>
      <c r="AU892" s="158" t="s">
        <v>86</v>
      </c>
      <c r="AV892" s="12" t="s">
        <v>86</v>
      </c>
      <c r="AW892" s="12" t="s">
        <v>32</v>
      </c>
      <c r="AX892" s="12" t="s">
        <v>76</v>
      </c>
      <c r="AY892" s="158" t="s">
        <v>127</v>
      </c>
    </row>
    <row r="893" spans="2:65" s="13" customFormat="1" ht="11.25">
      <c r="B893" s="164"/>
      <c r="D893" s="150" t="s">
        <v>218</v>
      </c>
      <c r="E893" s="165" t="s">
        <v>1</v>
      </c>
      <c r="F893" s="166" t="s">
        <v>226</v>
      </c>
      <c r="H893" s="167">
        <v>46.6</v>
      </c>
      <c r="I893" s="168"/>
      <c r="L893" s="164"/>
      <c r="M893" s="169"/>
      <c r="T893" s="170"/>
      <c r="AT893" s="165" t="s">
        <v>218</v>
      </c>
      <c r="AU893" s="165" t="s">
        <v>86</v>
      </c>
      <c r="AV893" s="13" t="s">
        <v>148</v>
      </c>
      <c r="AW893" s="13" t="s">
        <v>32</v>
      </c>
      <c r="AX893" s="13" t="s">
        <v>84</v>
      </c>
      <c r="AY893" s="165" t="s">
        <v>127</v>
      </c>
    </row>
    <row r="894" spans="2:65" s="1" customFormat="1" ht="16.5" customHeight="1">
      <c r="B894" s="136"/>
      <c r="C894" s="137" t="s">
        <v>1533</v>
      </c>
      <c r="D894" s="137" t="s">
        <v>130</v>
      </c>
      <c r="E894" s="138" t="s">
        <v>1534</v>
      </c>
      <c r="F894" s="139" t="s">
        <v>1535</v>
      </c>
      <c r="G894" s="140" t="s">
        <v>314</v>
      </c>
      <c r="H894" s="141">
        <v>16</v>
      </c>
      <c r="I894" s="142"/>
      <c r="J894" s="143">
        <f>ROUND(I894*H894,2)</f>
        <v>0</v>
      </c>
      <c r="K894" s="139" t="s">
        <v>134</v>
      </c>
      <c r="L894" s="32"/>
      <c r="M894" s="144" t="s">
        <v>1</v>
      </c>
      <c r="N894" s="145" t="s">
        <v>41</v>
      </c>
      <c r="P894" s="146">
        <f>O894*H894</f>
        <v>0</v>
      </c>
      <c r="Q894" s="146">
        <v>0</v>
      </c>
      <c r="R894" s="146">
        <f>Q894*H894</f>
        <v>0</v>
      </c>
      <c r="S894" s="146">
        <v>1.67E-3</v>
      </c>
      <c r="T894" s="147">
        <f>S894*H894</f>
        <v>2.6720000000000001E-2</v>
      </c>
      <c r="AR894" s="148" t="s">
        <v>288</v>
      </c>
      <c r="AT894" s="148" t="s">
        <v>130</v>
      </c>
      <c r="AU894" s="148" t="s">
        <v>86</v>
      </c>
      <c r="AY894" s="17" t="s">
        <v>127</v>
      </c>
      <c r="BE894" s="149">
        <f>IF(N894="základní",J894,0)</f>
        <v>0</v>
      </c>
      <c r="BF894" s="149">
        <f>IF(N894="snížená",J894,0)</f>
        <v>0</v>
      </c>
      <c r="BG894" s="149">
        <f>IF(N894="zákl. přenesená",J894,0)</f>
        <v>0</v>
      </c>
      <c r="BH894" s="149">
        <f>IF(N894="sníž. přenesená",J894,0)</f>
        <v>0</v>
      </c>
      <c r="BI894" s="149">
        <f>IF(N894="nulová",J894,0)</f>
        <v>0</v>
      </c>
      <c r="BJ894" s="17" t="s">
        <v>84</v>
      </c>
      <c r="BK894" s="149">
        <f>ROUND(I894*H894,2)</f>
        <v>0</v>
      </c>
      <c r="BL894" s="17" t="s">
        <v>288</v>
      </c>
      <c r="BM894" s="148" t="s">
        <v>1536</v>
      </c>
    </row>
    <row r="895" spans="2:65" s="12" customFormat="1" ht="11.25">
      <c r="B895" s="157"/>
      <c r="D895" s="150" t="s">
        <v>218</v>
      </c>
      <c r="E895" s="158" t="s">
        <v>1</v>
      </c>
      <c r="F895" s="159" t="s">
        <v>1537</v>
      </c>
      <c r="H895" s="160">
        <v>9.9499999999999993</v>
      </c>
      <c r="I895" s="161"/>
      <c r="L895" s="157"/>
      <c r="M895" s="162"/>
      <c r="T895" s="163"/>
      <c r="AT895" s="158" t="s">
        <v>218</v>
      </c>
      <c r="AU895" s="158" t="s">
        <v>86</v>
      </c>
      <c r="AV895" s="12" t="s">
        <v>86</v>
      </c>
      <c r="AW895" s="12" t="s">
        <v>32</v>
      </c>
      <c r="AX895" s="12" t="s">
        <v>76</v>
      </c>
      <c r="AY895" s="158" t="s">
        <v>127</v>
      </c>
    </row>
    <row r="896" spans="2:65" s="12" customFormat="1" ht="11.25">
      <c r="B896" s="157"/>
      <c r="D896" s="150" t="s">
        <v>218</v>
      </c>
      <c r="E896" s="158" t="s">
        <v>1</v>
      </c>
      <c r="F896" s="159" t="s">
        <v>1538</v>
      </c>
      <c r="H896" s="160">
        <v>3.65</v>
      </c>
      <c r="I896" s="161"/>
      <c r="L896" s="157"/>
      <c r="M896" s="162"/>
      <c r="T896" s="163"/>
      <c r="AT896" s="158" t="s">
        <v>218</v>
      </c>
      <c r="AU896" s="158" t="s">
        <v>86</v>
      </c>
      <c r="AV896" s="12" t="s">
        <v>86</v>
      </c>
      <c r="AW896" s="12" t="s">
        <v>32</v>
      </c>
      <c r="AX896" s="12" t="s">
        <v>76</v>
      </c>
      <c r="AY896" s="158" t="s">
        <v>127</v>
      </c>
    </row>
    <row r="897" spans="2:65" s="12" customFormat="1" ht="11.25">
      <c r="B897" s="157"/>
      <c r="D897" s="150" t="s">
        <v>218</v>
      </c>
      <c r="E897" s="158" t="s">
        <v>1</v>
      </c>
      <c r="F897" s="159" t="s">
        <v>1539</v>
      </c>
      <c r="H897" s="160">
        <v>2.4</v>
      </c>
      <c r="I897" s="161"/>
      <c r="L897" s="157"/>
      <c r="M897" s="162"/>
      <c r="T897" s="163"/>
      <c r="AT897" s="158" t="s">
        <v>218</v>
      </c>
      <c r="AU897" s="158" t="s">
        <v>86</v>
      </c>
      <c r="AV897" s="12" t="s">
        <v>86</v>
      </c>
      <c r="AW897" s="12" t="s">
        <v>32</v>
      </c>
      <c r="AX897" s="12" t="s">
        <v>76</v>
      </c>
      <c r="AY897" s="158" t="s">
        <v>127</v>
      </c>
    </row>
    <row r="898" spans="2:65" s="13" customFormat="1" ht="11.25">
      <c r="B898" s="164"/>
      <c r="D898" s="150" t="s">
        <v>218</v>
      </c>
      <c r="E898" s="165" t="s">
        <v>1</v>
      </c>
      <c r="F898" s="166" t="s">
        <v>226</v>
      </c>
      <c r="H898" s="167">
        <v>16</v>
      </c>
      <c r="I898" s="168"/>
      <c r="L898" s="164"/>
      <c r="M898" s="169"/>
      <c r="T898" s="170"/>
      <c r="AT898" s="165" t="s">
        <v>218</v>
      </c>
      <c r="AU898" s="165" t="s">
        <v>86</v>
      </c>
      <c r="AV898" s="13" t="s">
        <v>148</v>
      </c>
      <c r="AW898" s="13" t="s">
        <v>32</v>
      </c>
      <c r="AX898" s="13" t="s">
        <v>84</v>
      </c>
      <c r="AY898" s="165" t="s">
        <v>127</v>
      </c>
    </row>
    <row r="899" spans="2:65" s="1" customFormat="1" ht="16.5" customHeight="1">
      <c r="B899" s="136"/>
      <c r="C899" s="137" t="s">
        <v>1540</v>
      </c>
      <c r="D899" s="137" t="s">
        <v>130</v>
      </c>
      <c r="E899" s="138" t="s">
        <v>1541</v>
      </c>
      <c r="F899" s="139" t="s">
        <v>1542</v>
      </c>
      <c r="G899" s="140" t="s">
        <v>314</v>
      </c>
      <c r="H899" s="141">
        <v>62.8</v>
      </c>
      <c r="I899" s="142"/>
      <c r="J899" s="143">
        <f>ROUND(I899*H899,2)</f>
        <v>0</v>
      </c>
      <c r="K899" s="139" t="s">
        <v>134</v>
      </c>
      <c r="L899" s="32"/>
      <c r="M899" s="144" t="s">
        <v>1</v>
      </c>
      <c r="N899" s="145" t="s">
        <v>41</v>
      </c>
      <c r="P899" s="146">
        <f>O899*H899</f>
        <v>0</v>
      </c>
      <c r="Q899" s="146">
        <v>0</v>
      </c>
      <c r="R899" s="146">
        <f>Q899*H899</f>
        <v>0</v>
      </c>
      <c r="S899" s="146">
        <v>1.75E-3</v>
      </c>
      <c r="T899" s="147">
        <f>S899*H899</f>
        <v>0.1099</v>
      </c>
      <c r="AR899" s="148" t="s">
        <v>288</v>
      </c>
      <c r="AT899" s="148" t="s">
        <v>130</v>
      </c>
      <c r="AU899" s="148" t="s">
        <v>86</v>
      </c>
      <c r="AY899" s="17" t="s">
        <v>127</v>
      </c>
      <c r="BE899" s="149">
        <f>IF(N899="základní",J899,0)</f>
        <v>0</v>
      </c>
      <c r="BF899" s="149">
        <f>IF(N899="snížená",J899,0)</f>
        <v>0</v>
      </c>
      <c r="BG899" s="149">
        <f>IF(N899="zákl. přenesená",J899,0)</f>
        <v>0</v>
      </c>
      <c r="BH899" s="149">
        <f>IF(N899="sníž. přenesená",J899,0)</f>
        <v>0</v>
      </c>
      <c r="BI899" s="149">
        <f>IF(N899="nulová",J899,0)</f>
        <v>0</v>
      </c>
      <c r="BJ899" s="17" t="s">
        <v>84</v>
      </c>
      <c r="BK899" s="149">
        <f>ROUND(I899*H899,2)</f>
        <v>0</v>
      </c>
      <c r="BL899" s="17" t="s">
        <v>288</v>
      </c>
      <c r="BM899" s="148" t="s">
        <v>1543</v>
      </c>
    </row>
    <row r="900" spans="2:65" s="12" customFormat="1" ht="11.25">
      <c r="B900" s="157"/>
      <c r="D900" s="150" t="s">
        <v>218</v>
      </c>
      <c r="E900" s="158" t="s">
        <v>1</v>
      </c>
      <c r="F900" s="159" t="s">
        <v>1544</v>
      </c>
      <c r="H900" s="160">
        <v>23</v>
      </c>
      <c r="I900" s="161"/>
      <c r="L900" s="157"/>
      <c r="M900" s="162"/>
      <c r="T900" s="163"/>
      <c r="AT900" s="158" t="s">
        <v>218</v>
      </c>
      <c r="AU900" s="158" t="s">
        <v>86</v>
      </c>
      <c r="AV900" s="12" t="s">
        <v>86</v>
      </c>
      <c r="AW900" s="12" t="s">
        <v>32</v>
      </c>
      <c r="AX900" s="12" t="s">
        <v>76</v>
      </c>
      <c r="AY900" s="158" t="s">
        <v>127</v>
      </c>
    </row>
    <row r="901" spans="2:65" s="12" customFormat="1" ht="11.25">
      <c r="B901" s="157"/>
      <c r="D901" s="150" t="s">
        <v>218</v>
      </c>
      <c r="E901" s="158" t="s">
        <v>1</v>
      </c>
      <c r="F901" s="159" t="s">
        <v>1545</v>
      </c>
      <c r="H901" s="160">
        <v>39.799999999999997</v>
      </c>
      <c r="I901" s="161"/>
      <c r="L901" s="157"/>
      <c r="M901" s="162"/>
      <c r="T901" s="163"/>
      <c r="AT901" s="158" t="s">
        <v>218</v>
      </c>
      <c r="AU901" s="158" t="s">
        <v>86</v>
      </c>
      <c r="AV901" s="12" t="s">
        <v>86</v>
      </c>
      <c r="AW901" s="12" t="s">
        <v>32</v>
      </c>
      <c r="AX901" s="12" t="s">
        <v>76</v>
      </c>
      <c r="AY901" s="158" t="s">
        <v>127</v>
      </c>
    </row>
    <row r="902" spans="2:65" s="13" customFormat="1" ht="11.25">
      <c r="B902" s="164"/>
      <c r="D902" s="150" t="s">
        <v>218</v>
      </c>
      <c r="E902" s="165" t="s">
        <v>1</v>
      </c>
      <c r="F902" s="166" t="s">
        <v>226</v>
      </c>
      <c r="H902" s="167">
        <v>62.8</v>
      </c>
      <c r="I902" s="168"/>
      <c r="L902" s="164"/>
      <c r="M902" s="169"/>
      <c r="T902" s="170"/>
      <c r="AT902" s="165" t="s">
        <v>218</v>
      </c>
      <c r="AU902" s="165" t="s">
        <v>86</v>
      </c>
      <c r="AV902" s="13" t="s">
        <v>148</v>
      </c>
      <c r="AW902" s="13" t="s">
        <v>32</v>
      </c>
      <c r="AX902" s="13" t="s">
        <v>84</v>
      </c>
      <c r="AY902" s="165" t="s">
        <v>127</v>
      </c>
    </row>
    <row r="903" spans="2:65" s="1" customFormat="1" ht="16.5" customHeight="1">
      <c r="B903" s="136"/>
      <c r="C903" s="137" t="s">
        <v>1546</v>
      </c>
      <c r="D903" s="137" t="s">
        <v>130</v>
      </c>
      <c r="E903" s="138" t="s">
        <v>1547</v>
      </c>
      <c r="F903" s="139" t="s">
        <v>1548</v>
      </c>
      <c r="G903" s="140" t="s">
        <v>314</v>
      </c>
      <c r="H903" s="141">
        <v>10.6</v>
      </c>
      <c r="I903" s="142"/>
      <c r="J903" s="143">
        <f>ROUND(I903*H903,2)</f>
        <v>0</v>
      </c>
      <c r="K903" s="139" t="s">
        <v>134</v>
      </c>
      <c r="L903" s="32"/>
      <c r="M903" s="144" t="s">
        <v>1</v>
      </c>
      <c r="N903" s="145" t="s">
        <v>41</v>
      </c>
      <c r="P903" s="146">
        <f>O903*H903</f>
        <v>0</v>
      </c>
      <c r="Q903" s="146">
        <v>0</v>
      </c>
      <c r="R903" s="146">
        <f>Q903*H903</f>
        <v>0</v>
      </c>
      <c r="S903" s="146">
        <v>2.5999999999999999E-3</v>
      </c>
      <c r="T903" s="147">
        <f>S903*H903</f>
        <v>2.7559999999999998E-2</v>
      </c>
      <c r="AR903" s="148" t="s">
        <v>288</v>
      </c>
      <c r="AT903" s="148" t="s">
        <v>130</v>
      </c>
      <c r="AU903" s="148" t="s">
        <v>86</v>
      </c>
      <c r="AY903" s="17" t="s">
        <v>127</v>
      </c>
      <c r="BE903" s="149">
        <f>IF(N903="základní",J903,0)</f>
        <v>0</v>
      </c>
      <c r="BF903" s="149">
        <f>IF(N903="snížená",J903,0)</f>
        <v>0</v>
      </c>
      <c r="BG903" s="149">
        <f>IF(N903="zákl. přenesená",J903,0)</f>
        <v>0</v>
      </c>
      <c r="BH903" s="149">
        <f>IF(N903="sníž. přenesená",J903,0)</f>
        <v>0</v>
      </c>
      <c r="BI903" s="149">
        <f>IF(N903="nulová",J903,0)</f>
        <v>0</v>
      </c>
      <c r="BJ903" s="17" t="s">
        <v>84</v>
      </c>
      <c r="BK903" s="149">
        <f>ROUND(I903*H903,2)</f>
        <v>0</v>
      </c>
      <c r="BL903" s="17" t="s">
        <v>288</v>
      </c>
      <c r="BM903" s="148" t="s">
        <v>1549</v>
      </c>
    </row>
    <row r="904" spans="2:65" s="1" customFormat="1" ht="16.5" customHeight="1">
      <c r="B904" s="136"/>
      <c r="C904" s="137" t="s">
        <v>1550</v>
      </c>
      <c r="D904" s="137" t="s">
        <v>130</v>
      </c>
      <c r="E904" s="138" t="s">
        <v>1551</v>
      </c>
      <c r="F904" s="139" t="s">
        <v>1552</v>
      </c>
      <c r="G904" s="140" t="s">
        <v>405</v>
      </c>
      <c r="H904" s="141">
        <v>11</v>
      </c>
      <c r="I904" s="142"/>
      <c r="J904" s="143">
        <f>ROUND(I904*H904,2)</f>
        <v>0</v>
      </c>
      <c r="K904" s="139" t="s">
        <v>134</v>
      </c>
      <c r="L904" s="32"/>
      <c r="M904" s="144" t="s">
        <v>1</v>
      </c>
      <c r="N904" s="145" t="s">
        <v>41</v>
      </c>
      <c r="P904" s="146">
        <f>O904*H904</f>
        <v>0</v>
      </c>
      <c r="Q904" s="146">
        <v>0</v>
      </c>
      <c r="R904" s="146">
        <f>Q904*H904</f>
        <v>0</v>
      </c>
      <c r="S904" s="146">
        <v>9.4000000000000004E-3</v>
      </c>
      <c r="T904" s="147">
        <f>S904*H904</f>
        <v>0.10340000000000001</v>
      </c>
      <c r="AR904" s="148" t="s">
        <v>288</v>
      </c>
      <c r="AT904" s="148" t="s">
        <v>130</v>
      </c>
      <c r="AU904" s="148" t="s">
        <v>86</v>
      </c>
      <c r="AY904" s="17" t="s">
        <v>127</v>
      </c>
      <c r="BE904" s="149">
        <f>IF(N904="základní",J904,0)</f>
        <v>0</v>
      </c>
      <c r="BF904" s="149">
        <f>IF(N904="snížená",J904,0)</f>
        <v>0</v>
      </c>
      <c r="BG904" s="149">
        <f>IF(N904="zákl. přenesená",J904,0)</f>
        <v>0</v>
      </c>
      <c r="BH904" s="149">
        <f>IF(N904="sníž. přenesená",J904,0)</f>
        <v>0</v>
      </c>
      <c r="BI904" s="149">
        <f>IF(N904="nulová",J904,0)</f>
        <v>0</v>
      </c>
      <c r="BJ904" s="17" t="s">
        <v>84</v>
      </c>
      <c r="BK904" s="149">
        <f>ROUND(I904*H904,2)</f>
        <v>0</v>
      </c>
      <c r="BL904" s="17" t="s">
        <v>288</v>
      </c>
      <c r="BM904" s="148" t="s">
        <v>1553</v>
      </c>
    </row>
    <row r="905" spans="2:65" s="1" customFormat="1" ht="16.5" customHeight="1">
      <c r="B905" s="136"/>
      <c r="C905" s="137" t="s">
        <v>1554</v>
      </c>
      <c r="D905" s="137" t="s">
        <v>130</v>
      </c>
      <c r="E905" s="138" t="s">
        <v>1555</v>
      </c>
      <c r="F905" s="139" t="s">
        <v>1556</v>
      </c>
      <c r="G905" s="140" t="s">
        <v>314</v>
      </c>
      <c r="H905" s="141">
        <v>3.5</v>
      </c>
      <c r="I905" s="142"/>
      <c r="J905" s="143">
        <f>ROUND(I905*H905,2)</f>
        <v>0</v>
      </c>
      <c r="K905" s="139" t="s">
        <v>134</v>
      </c>
      <c r="L905" s="32"/>
      <c r="M905" s="144" t="s">
        <v>1</v>
      </c>
      <c r="N905" s="145" t="s">
        <v>41</v>
      </c>
      <c r="P905" s="146">
        <f>O905*H905</f>
        <v>0</v>
      </c>
      <c r="Q905" s="146">
        <v>0</v>
      </c>
      <c r="R905" s="146">
        <f>Q905*H905</f>
        <v>0</v>
      </c>
      <c r="S905" s="146">
        <v>3.9399999999999999E-3</v>
      </c>
      <c r="T905" s="147">
        <f>S905*H905</f>
        <v>1.379E-2</v>
      </c>
      <c r="AR905" s="148" t="s">
        <v>288</v>
      </c>
      <c r="AT905" s="148" t="s">
        <v>130</v>
      </c>
      <c r="AU905" s="148" t="s">
        <v>86</v>
      </c>
      <c r="AY905" s="17" t="s">
        <v>127</v>
      </c>
      <c r="BE905" s="149">
        <f>IF(N905="základní",J905,0)</f>
        <v>0</v>
      </c>
      <c r="BF905" s="149">
        <f>IF(N905="snížená",J905,0)</f>
        <v>0</v>
      </c>
      <c r="BG905" s="149">
        <f>IF(N905="zákl. přenesená",J905,0)</f>
        <v>0</v>
      </c>
      <c r="BH905" s="149">
        <f>IF(N905="sníž. přenesená",J905,0)</f>
        <v>0</v>
      </c>
      <c r="BI905" s="149">
        <f>IF(N905="nulová",J905,0)</f>
        <v>0</v>
      </c>
      <c r="BJ905" s="17" t="s">
        <v>84</v>
      </c>
      <c r="BK905" s="149">
        <f>ROUND(I905*H905,2)</f>
        <v>0</v>
      </c>
      <c r="BL905" s="17" t="s">
        <v>288</v>
      </c>
      <c r="BM905" s="148" t="s">
        <v>1557</v>
      </c>
    </row>
    <row r="906" spans="2:65" s="1" customFormat="1" ht="16.5" customHeight="1">
      <c r="B906" s="136"/>
      <c r="C906" s="137" t="s">
        <v>1558</v>
      </c>
      <c r="D906" s="137" t="s">
        <v>130</v>
      </c>
      <c r="E906" s="138" t="s">
        <v>1559</v>
      </c>
      <c r="F906" s="139" t="s">
        <v>1560</v>
      </c>
      <c r="G906" s="140" t="s">
        <v>405</v>
      </c>
      <c r="H906" s="141">
        <v>2</v>
      </c>
      <c r="I906" s="142"/>
      <c r="J906" s="143">
        <f>ROUND(I906*H906,2)</f>
        <v>0</v>
      </c>
      <c r="K906" s="139" t="s">
        <v>134</v>
      </c>
      <c r="L906" s="32"/>
      <c r="M906" s="144" t="s">
        <v>1</v>
      </c>
      <c r="N906" s="145" t="s">
        <v>41</v>
      </c>
      <c r="P906" s="146">
        <f>O906*H906</f>
        <v>0</v>
      </c>
      <c r="Q906" s="146">
        <v>0</v>
      </c>
      <c r="R906" s="146">
        <f>Q906*H906</f>
        <v>0</v>
      </c>
      <c r="S906" s="146">
        <v>0</v>
      </c>
      <c r="T906" s="147">
        <f>S906*H906</f>
        <v>0</v>
      </c>
      <c r="AR906" s="148" t="s">
        <v>288</v>
      </c>
      <c r="AT906" s="148" t="s">
        <v>130</v>
      </c>
      <c r="AU906" s="148" t="s">
        <v>86</v>
      </c>
      <c r="AY906" s="17" t="s">
        <v>127</v>
      </c>
      <c r="BE906" s="149">
        <f>IF(N906="základní",J906,0)</f>
        <v>0</v>
      </c>
      <c r="BF906" s="149">
        <f>IF(N906="snížená",J906,0)</f>
        <v>0</v>
      </c>
      <c r="BG906" s="149">
        <f>IF(N906="zákl. přenesená",J906,0)</f>
        <v>0</v>
      </c>
      <c r="BH906" s="149">
        <f>IF(N906="sníž. přenesená",J906,0)</f>
        <v>0</v>
      </c>
      <c r="BI906" s="149">
        <f>IF(N906="nulová",J906,0)</f>
        <v>0</v>
      </c>
      <c r="BJ906" s="17" t="s">
        <v>84</v>
      </c>
      <c r="BK906" s="149">
        <f>ROUND(I906*H906,2)</f>
        <v>0</v>
      </c>
      <c r="BL906" s="17" t="s">
        <v>288</v>
      </c>
      <c r="BM906" s="148" t="s">
        <v>1561</v>
      </c>
    </row>
    <row r="907" spans="2:65" s="1" customFormat="1" ht="24.2" customHeight="1">
      <c r="B907" s="136"/>
      <c r="C907" s="137" t="s">
        <v>1562</v>
      </c>
      <c r="D907" s="137" t="s">
        <v>130</v>
      </c>
      <c r="E907" s="138" t="s">
        <v>1563</v>
      </c>
      <c r="F907" s="139" t="s">
        <v>1564</v>
      </c>
      <c r="G907" s="140" t="s">
        <v>314</v>
      </c>
      <c r="H907" s="141">
        <v>13.5</v>
      </c>
      <c r="I907" s="142"/>
      <c r="J907" s="143">
        <f>ROUND(I907*H907,2)</f>
        <v>0</v>
      </c>
      <c r="K907" s="139" t="s">
        <v>134</v>
      </c>
      <c r="L907" s="32"/>
      <c r="M907" s="144" t="s">
        <v>1</v>
      </c>
      <c r="N907" s="145" t="s">
        <v>41</v>
      </c>
      <c r="P907" s="146">
        <f>O907*H907</f>
        <v>0</v>
      </c>
      <c r="Q907" s="146">
        <v>1.2199999999999999E-3</v>
      </c>
      <c r="R907" s="146">
        <f>Q907*H907</f>
        <v>1.6469999999999999E-2</v>
      </c>
      <c r="S907" s="146">
        <v>0</v>
      </c>
      <c r="T907" s="147">
        <f>S907*H907</f>
        <v>0</v>
      </c>
      <c r="AR907" s="148" t="s">
        <v>288</v>
      </c>
      <c r="AT907" s="148" t="s">
        <v>130</v>
      </c>
      <c r="AU907" s="148" t="s">
        <v>86</v>
      </c>
      <c r="AY907" s="17" t="s">
        <v>127</v>
      </c>
      <c r="BE907" s="149">
        <f>IF(N907="základní",J907,0)</f>
        <v>0</v>
      </c>
      <c r="BF907" s="149">
        <f>IF(N907="snížená",J907,0)</f>
        <v>0</v>
      </c>
      <c r="BG907" s="149">
        <f>IF(N907="zákl. přenesená",J907,0)</f>
        <v>0</v>
      </c>
      <c r="BH907" s="149">
        <f>IF(N907="sníž. přenesená",J907,0)</f>
        <v>0</v>
      </c>
      <c r="BI907" s="149">
        <f>IF(N907="nulová",J907,0)</f>
        <v>0</v>
      </c>
      <c r="BJ907" s="17" t="s">
        <v>84</v>
      </c>
      <c r="BK907" s="149">
        <f>ROUND(I907*H907,2)</f>
        <v>0</v>
      </c>
      <c r="BL907" s="17" t="s">
        <v>288</v>
      </c>
      <c r="BM907" s="148" t="s">
        <v>1565</v>
      </c>
    </row>
    <row r="908" spans="2:65" s="12" customFormat="1" ht="11.25">
      <c r="B908" s="157"/>
      <c r="D908" s="150" t="s">
        <v>218</v>
      </c>
      <c r="E908" s="158" t="s">
        <v>1</v>
      </c>
      <c r="F908" s="159" t="s">
        <v>1566</v>
      </c>
      <c r="H908" s="160">
        <v>10.5</v>
      </c>
      <c r="I908" s="161"/>
      <c r="L908" s="157"/>
      <c r="M908" s="162"/>
      <c r="T908" s="163"/>
      <c r="AT908" s="158" t="s">
        <v>218</v>
      </c>
      <c r="AU908" s="158" t="s">
        <v>86</v>
      </c>
      <c r="AV908" s="12" t="s">
        <v>86</v>
      </c>
      <c r="AW908" s="12" t="s">
        <v>32</v>
      </c>
      <c r="AX908" s="12" t="s">
        <v>76</v>
      </c>
      <c r="AY908" s="158" t="s">
        <v>127</v>
      </c>
    </row>
    <row r="909" spans="2:65" s="12" customFormat="1" ht="11.25">
      <c r="B909" s="157"/>
      <c r="D909" s="150" t="s">
        <v>218</v>
      </c>
      <c r="E909" s="158" t="s">
        <v>1</v>
      </c>
      <c r="F909" s="159" t="s">
        <v>1567</v>
      </c>
      <c r="H909" s="160">
        <v>3</v>
      </c>
      <c r="I909" s="161"/>
      <c r="L909" s="157"/>
      <c r="M909" s="162"/>
      <c r="T909" s="163"/>
      <c r="AT909" s="158" t="s">
        <v>218</v>
      </c>
      <c r="AU909" s="158" t="s">
        <v>86</v>
      </c>
      <c r="AV909" s="12" t="s">
        <v>86</v>
      </c>
      <c r="AW909" s="12" t="s">
        <v>32</v>
      </c>
      <c r="AX909" s="12" t="s">
        <v>76</v>
      </c>
      <c r="AY909" s="158" t="s">
        <v>127</v>
      </c>
    </row>
    <row r="910" spans="2:65" s="13" customFormat="1" ht="11.25">
      <c r="B910" s="164"/>
      <c r="D910" s="150" t="s">
        <v>218</v>
      </c>
      <c r="E910" s="165" t="s">
        <v>1</v>
      </c>
      <c r="F910" s="166" t="s">
        <v>226</v>
      </c>
      <c r="H910" s="167">
        <v>13.5</v>
      </c>
      <c r="I910" s="168"/>
      <c r="L910" s="164"/>
      <c r="M910" s="169"/>
      <c r="T910" s="170"/>
      <c r="AT910" s="165" t="s">
        <v>218</v>
      </c>
      <c r="AU910" s="165" t="s">
        <v>86</v>
      </c>
      <c r="AV910" s="13" t="s">
        <v>148</v>
      </c>
      <c r="AW910" s="13" t="s">
        <v>32</v>
      </c>
      <c r="AX910" s="13" t="s">
        <v>84</v>
      </c>
      <c r="AY910" s="165" t="s">
        <v>127</v>
      </c>
    </row>
    <row r="911" spans="2:65" s="1" customFormat="1" ht="37.9" customHeight="1">
      <c r="B911" s="136"/>
      <c r="C911" s="137" t="s">
        <v>1568</v>
      </c>
      <c r="D911" s="137" t="s">
        <v>130</v>
      </c>
      <c r="E911" s="138" t="s">
        <v>1569</v>
      </c>
      <c r="F911" s="139" t="s">
        <v>1570</v>
      </c>
      <c r="G911" s="140" t="s">
        <v>314</v>
      </c>
      <c r="H911" s="141">
        <v>42.4</v>
      </c>
      <c r="I911" s="142"/>
      <c r="J911" s="143">
        <f>ROUND(I911*H911,2)</f>
        <v>0</v>
      </c>
      <c r="K911" s="139" t="s">
        <v>134</v>
      </c>
      <c r="L911" s="32"/>
      <c r="M911" s="144" t="s">
        <v>1</v>
      </c>
      <c r="N911" s="145" t="s">
        <v>41</v>
      </c>
      <c r="P911" s="146">
        <f>O911*H911</f>
        <v>0</v>
      </c>
      <c r="Q911" s="146">
        <v>2.0400000000000001E-3</v>
      </c>
      <c r="R911" s="146">
        <f>Q911*H911</f>
        <v>8.6496000000000003E-2</v>
      </c>
      <c r="S911" s="146">
        <v>0</v>
      </c>
      <c r="T911" s="147">
        <f>S911*H911</f>
        <v>0</v>
      </c>
      <c r="AR911" s="148" t="s">
        <v>288</v>
      </c>
      <c r="AT911" s="148" t="s">
        <v>130</v>
      </c>
      <c r="AU911" s="148" t="s">
        <v>86</v>
      </c>
      <c r="AY911" s="17" t="s">
        <v>127</v>
      </c>
      <c r="BE911" s="149">
        <f>IF(N911="základní",J911,0)</f>
        <v>0</v>
      </c>
      <c r="BF911" s="149">
        <f>IF(N911="snížená",J911,0)</f>
        <v>0</v>
      </c>
      <c r="BG911" s="149">
        <f>IF(N911="zákl. přenesená",J911,0)</f>
        <v>0</v>
      </c>
      <c r="BH911" s="149">
        <f>IF(N911="sníž. přenesená",J911,0)</f>
        <v>0</v>
      </c>
      <c r="BI911" s="149">
        <f>IF(N911="nulová",J911,0)</f>
        <v>0</v>
      </c>
      <c r="BJ911" s="17" t="s">
        <v>84</v>
      </c>
      <c r="BK911" s="149">
        <f>ROUND(I911*H911,2)</f>
        <v>0</v>
      </c>
      <c r="BL911" s="17" t="s">
        <v>288</v>
      </c>
      <c r="BM911" s="148" t="s">
        <v>1571</v>
      </c>
    </row>
    <row r="912" spans="2:65" s="12" customFormat="1" ht="11.25">
      <c r="B912" s="157"/>
      <c r="D912" s="150" t="s">
        <v>218</v>
      </c>
      <c r="E912" s="158" t="s">
        <v>1</v>
      </c>
      <c r="F912" s="159" t="s">
        <v>1572</v>
      </c>
      <c r="H912" s="160">
        <v>25.5</v>
      </c>
      <c r="I912" s="161"/>
      <c r="L912" s="157"/>
      <c r="M912" s="162"/>
      <c r="T912" s="163"/>
      <c r="AT912" s="158" t="s">
        <v>218</v>
      </c>
      <c r="AU912" s="158" t="s">
        <v>86</v>
      </c>
      <c r="AV912" s="12" t="s">
        <v>86</v>
      </c>
      <c r="AW912" s="12" t="s">
        <v>32</v>
      </c>
      <c r="AX912" s="12" t="s">
        <v>76</v>
      </c>
      <c r="AY912" s="158" t="s">
        <v>127</v>
      </c>
    </row>
    <row r="913" spans="2:65" s="12" customFormat="1" ht="11.25">
      <c r="B913" s="157"/>
      <c r="D913" s="150" t="s">
        <v>218</v>
      </c>
      <c r="E913" s="158" t="s">
        <v>1</v>
      </c>
      <c r="F913" s="159" t="s">
        <v>1573</v>
      </c>
      <c r="H913" s="160">
        <v>10.5</v>
      </c>
      <c r="I913" s="161"/>
      <c r="L913" s="157"/>
      <c r="M913" s="162"/>
      <c r="T913" s="163"/>
      <c r="AT913" s="158" t="s">
        <v>218</v>
      </c>
      <c r="AU913" s="158" t="s">
        <v>86</v>
      </c>
      <c r="AV913" s="12" t="s">
        <v>86</v>
      </c>
      <c r="AW913" s="12" t="s">
        <v>32</v>
      </c>
      <c r="AX913" s="12" t="s">
        <v>76</v>
      </c>
      <c r="AY913" s="158" t="s">
        <v>127</v>
      </c>
    </row>
    <row r="914" spans="2:65" s="12" customFormat="1" ht="11.25">
      <c r="B914" s="157"/>
      <c r="D914" s="150" t="s">
        <v>218</v>
      </c>
      <c r="E914" s="158" t="s">
        <v>1</v>
      </c>
      <c r="F914" s="159" t="s">
        <v>1574</v>
      </c>
      <c r="H914" s="160">
        <v>5.5</v>
      </c>
      <c r="I914" s="161"/>
      <c r="L914" s="157"/>
      <c r="M914" s="162"/>
      <c r="T914" s="163"/>
      <c r="AT914" s="158" t="s">
        <v>218</v>
      </c>
      <c r="AU914" s="158" t="s">
        <v>86</v>
      </c>
      <c r="AV914" s="12" t="s">
        <v>86</v>
      </c>
      <c r="AW914" s="12" t="s">
        <v>32</v>
      </c>
      <c r="AX914" s="12" t="s">
        <v>76</v>
      </c>
      <c r="AY914" s="158" t="s">
        <v>127</v>
      </c>
    </row>
    <row r="915" spans="2:65" s="12" customFormat="1" ht="11.25">
      <c r="B915" s="157"/>
      <c r="D915" s="150" t="s">
        <v>218</v>
      </c>
      <c r="E915" s="158" t="s">
        <v>1</v>
      </c>
      <c r="F915" s="159" t="s">
        <v>1575</v>
      </c>
      <c r="H915" s="160">
        <v>0.9</v>
      </c>
      <c r="I915" s="161"/>
      <c r="L915" s="157"/>
      <c r="M915" s="162"/>
      <c r="T915" s="163"/>
      <c r="AT915" s="158" t="s">
        <v>218</v>
      </c>
      <c r="AU915" s="158" t="s">
        <v>86</v>
      </c>
      <c r="AV915" s="12" t="s">
        <v>86</v>
      </c>
      <c r="AW915" s="12" t="s">
        <v>32</v>
      </c>
      <c r="AX915" s="12" t="s">
        <v>76</v>
      </c>
      <c r="AY915" s="158" t="s">
        <v>127</v>
      </c>
    </row>
    <row r="916" spans="2:65" s="13" customFormat="1" ht="11.25">
      <c r="B916" s="164"/>
      <c r="D916" s="150" t="s">
        <v>218</v>
      </c>
      <c r="E916" s="165" t="s">
        <v>1</v>
      </c>
      <c r="F916" s="166" t="s">
        <v>226</v>
      </c>
      <c r="H916" s="167">
        <v>42.4</v>
      </c>
      <c r="I916" s="168"/>
      <c r="L916" s="164"/>
      <c r="M916" s="169"/>
      <c r="T916" s="170"/>
      <c r="AT916" s="165" t="s">
        <v>218</v>
      </c>
      <c r="AU916" s="165" t="s">
        <v>86</v>
      </c>
      <c r="AV916" s="13" t="s">
        <v>148</v>
      </c>
      <c r="AW916" s="13" t="s">
        <v>32</v>
      </c>
      <c r="AX916" s="13" t="s">
        <v>84</v>
      </c>
      <c r="AY916" s="165" t="s">
        <v>127</v>
      </c>
    </row>
    <row r="917" spans="2:65" s="1" customFormat="1" ht="37.9" customHeight="1">
      <c r="B917" s="136"/>
      <c r="C917" s="137" t="s">
        <v>1576</v>
      </c>
      <c r="D917" s="137" t="s">
        <v>130</v>
      </c>
      <c r="E917" s="138" t="s">
        <v>1577</v>
      </c>
      <c r="F917" s="139" t="s">
        <v>1578</v>
      </c>
      <c r="G917" s="140" t="s">
        <v>314</v>
      </c>
      <c r="H917" s="141">
        <v>20.5</v>
      </c>
      <c r="I917" s="142"/>
      <c r="J917" s="143">
        <f>ROUND(I917*H917,2)</f>
        <v>0</v>
      </c>
      <c r="K917" s="139" t="s">
        <v>134</v>
      </c>
      <c r="L917" s="32"/>
      <c r="M917" s="144" t="s">
        <v>1</v>
      </c>
      <c r="N917" s="145" t="s">
        <v>41</v>
      </c>
      <c r="P917" s="146">
        <f>O917*H917</f>
        <v>0</v>
      </c>
      <c r="Q917" s="146">
        <v>4.2300000000000003E-3</v>
      </c>
      <c r="R917" s="146">
        <f>Q917*H917</f>
        <v>8.6715E-2</v>
      </c>
      <c r="S917" s="146">
        <v>0</v>
      </c>
      <c r="T917" s="147">
        <f>S917*H917</f>
        <v>0</v>
      </c>
      <c r="AR917" s="148" t="s">
        <v>288</v>
      </c>
      <c r="AT917" s="148" t="s">
        <v>130</v>
      </c>
      <c r="AU917" s="148" t="s">
        <v>86</v>
      </c>
      <c r="AY917" s="17" t="s">
        <v>127</v>
      </c>
      <c r="BE917" s="149">
        <f>IF(N917="základní",J917,0)</f>
        <v>0</v>
      </c>
      <c r="BF917" s="149">
        <f>IF(N917="snížená",J917,0)</f>
        <v>0</v>
      </c>
      <c r="BG917" s="149">
        <f>IF(N917="zákl. přenesená",J917,0)</f>
        <v>0</v>
      </c>
      <c r="BH917" s="149">
        <f>IF(N917="sníž. přenesená",J917,0)</f>
        <v>0</v>
      </c>
      <c r="BI917" s="149">
        <f>IF(N917="nulová",J917,0)</f>
        <v>0</v>
      </c>
      <c r="BJ917" s="17" t="s">
        <v>84</v>
      </c>
      <c r="BK917" s="149">
        <f>ROUND(I917*H917,2)</f>
        <v>0</v>
      </c>
      <c r="BL917" s="17" t="s">
        <v>288</v>
      </c>
      <c r="BM917" s="148" t="s">
        <v>1579</v>
      </c>
    </row>
    <row r="918" spans="2:65" s="12" customFormat="1" ht="11.25">
      <c r="B918" s="157"/>
      <c r="D918" s="150" t="s">
        <v>218</v>
      </c>
      <c r="E918" s="158" t="s">
        <v>1</v>
      </c>
      <c r="F918" s="159" t="s">
        <v>1580</v>
      </c>
      <c r="H918" s="160">
        <v>8.5</v>
      </c>
      <c r="I918" s="161"/>
      <c r="L918" s="157"/>
      <c r="M918" s="162"/>
      <c r="T918" s="163"/>
      <c r="AT918" s="158" t="s">
        <v>218</v>
      </c>
      <c r="AU918" s="158" t="s">
        <v>86</v>
      </c>
      <c r="AV918" s="12" t="s">
        <v>86</v>
      </c>
      <c r="AW918" s="12" t="s">
        <v>32</v>
      </c>
      <c r="AX918" s="12" t="s">
        <v>76</v>
      </c>
      <c r="AY918" s="158" t="s">
        <v>127</v>
      </c>
    </row>
    <row r="919" spans="2:65" s="12" customFormat="1" ht="11.25">
      <c r="B919" s="157"/>
      <c r="D919" s="150" t="s">
        <v>218</v>
      </c>
      <c r="E919" s="158" t="s">
        <v>1</v>
      </c>
      <c r="F919" s="159" t="s">
        <v>1581</v>
      </c>
      <c r="H919" s="160">
        <v>12</v>
      </c>
      <c r="I919" s="161"/>
      <c r="L919" s="157"/>
      <c r="M919" s="162"/>
      <c r="T919" s="163"/>
      <c r="AT919" s="158" t="s">
        <v>218</v>
      </c>
      <c r="AU919" s="158" t="s">
        <v>86</v>
      </c>
      <c r="AV919" s="12" t="s">
        <v>86</v>
      </c>
      <c r="AW919" s="12" t="s">
        <v>32</v>
      </c>
      <c r="AX919" s="12" t="s">
        <v>76</v>
      </c>
      <c r="AY919" s="158" t="s">
        <v>127</v>
      </c>
    </row>
    <row r="920" spans="2:65" s="13" customFormat="1" ht="11.25">
      <c r="B920" s="164"/>
      <c r="D920" s="150" t="s">
        <v>218</v>
      </c>
      <c r="E920" s="165" t="s">
        <v>1</v>
      </c>
      <c r="F920" s="166" t="s">
        <v>226</v>
      </c>
      <c r="H920" s="167">
        <v>20.5</v>
      </c>
      <c r="I920" s="168"/>
      <c r="L920" s="164"/>
      <c r="M920" s="169"/>
      <c r="T920" s="170"/>
      <c r="AT920" s="165" t="s">
        <v>218</v>
      </c>
      <c r="AU920" s="165" t="s">
        <v>86</v>
      </c>
      <c r="AV920" s="13" t="s">
        <v>148</v>
      </c>
      <c r="AW920" s="13" t="s">
        <v>32</v>
      </c>
      <c r="AX920" s="13" t="s">
        <v>84</v>
      </c>
      <c r="AY920" s="165" t="s">
        <v>127</v>
      </c>
    </row>
    <row r="921" spans="2:65" s="1" customFormat="1" ht="24.2" customHeight="1">
      <c r="B921" s="136"/>
      <c r="C921" s="137" t="s">
        <v>1582</v>
      </c>
      <c r="D921" s="137" t="s">
        <v>130</v>
      </c>
      <c r="E921" s="138" t="s">
        <v>1583</v>
      </c>
      <c r="F921" s="139" t="s">
        <v>1584</v>
      </c>
      <c r="G921" s="140" t="s">
        <v>314</v>
      </c>
      <c r="H921" s="141">
        <v>13.85</v>
      </c>
      <c r="I921" s="142"/>
      <c r="J921" s="143">
        <f>ROUND(I921*H921,2)</f>
        <v>0</v>
      </c>
      <c r="K921" s="139" t="s">
        <v>134</v>
      </c>
      <c r="L921" s="32"/>
      <c r="M921" s="144" t="s">
        <v>1</v>
      </c>
      <c r="N921" s="145" t="s">
        <v>41</v>
      </c>
      <c r="P921" s="146">
        <f>O921*H921</f>
        <v>0</v>
      </c>
      <c r="Q921" s="146">
        <v>2.0200000000000001E-3</v>
      </c>
      <c r="R921" s="146">
        <f>Q921*H921</f>
        <v>2.7977000000000002E-2</v>
      </c>
      <c r="S921" s="146">
        <v>0</v>
      </c>
      <c r="T921" s="147">
        <f>S921*H921</f>
        <v>0</v>
      </c>
      <c r="AR921" s="148" t="s">
        <v>288</v>
      </c>
      <c r="AT921" s="148" t="s">
        <v>130</v>
      </c>
      <c r="AU921" s="148" t="s">
        <v>86</v>
      </c>
      <c r="AY921" s="17" t="s">
        <v>127</v>
      </c>
      <c r="BE921" s="149">
        <f>IF(N921="základní",J921,0)</f>
        <v>0</v>
      </c>
      <c r="BF921" s="149">
        <f>IF(N921="snížená",J921,0)</f>
        <v>0</v>
      </c>
      <c r="BG921" s="149">
        <f>IF(N921="zákl. přenesená",J921,0)</f>
        <v>0</v>
      </c>
      <c r="BH921" s="149">
        <f>IF(N921="sníž. přenesená",J921,0)</f>
        <v>0</v>
      </c>
      <c r="BI921" s="149">
        <f>IF(N921="nulová",J921,0)</f>
        <v>0</v>
      </c>
      <c r="BJ921" s="17" t="s">
        <v>84</v>
      </c>
      <c r="BK921" s="149">
        <f>ROUND(I921*H921,2)</f>
        <v>0</v>
      </c>
      <c r="BL921" s="17" t="s">
        <v>288</v>
      </c>
      <c r="BM921" s="148" t="s">
        <v>1585</v>
      </c>
    </row>
    <row r="922" spans="2:65" s="12" customFormat="1" ht="11.25">
      <c r="B922" s="157"/>
      <c r="D922" s="150" t="s">
        <v>218</v>
      </c>
      <c r="E922" s="158" t="s">
        <v>1</v>
      </c>
      <c r="F922" s="159" t="s">
        <v>1586</v>
      </c>
      <c r="H922" s="160">
        <v>0.8</v>
      </c>
      <c r="I922" s="161"/>
      <c r="L922" s="157"/>
      <c r="M922" s="162"/>
      <c r="T922" s="163"/>
      <c r="AT922" s="158" t="s">
        <v>218</v>
      </c>
      <c r="AU922" s="158" t="s">
        <v>86</v>
      </c>
      <c r="AV922" s="12" t="s">
        <v>86</v>
      </c>
      <c r="AW922" s="12" t="s">
        <v>32</v>
      </c>
      <c r="AX922" s="12" t="s">
        <v>76</v>
      </c>
      <c r="AY922" s="158" t="s">
        <v>127</v>
      </c>
    </row>
    <row r="923" spans="2:65" s="12" customFormat="1" ht="11.25">
      <c r="B923" s="157"/>
      <c r="D923" s="150" t="s">
        <v>218</v>
      </c>
      <c r="E923" s="158" t="s">
        <v>1</v>
      </c>
      <c r="F923" s="159" t="s">
        <v>1587</v>
      </c>
      <c r="H923" s="160">
        <v>3.1</v>
      </c>
      <c r="I923" s="161"/>
      <c r="L923" s="157"/>
      <c r="M923" s="162"/>
      <c r="T923" s="163"/>
      <c r="AT923" s="158" t="s">
        <v>218</v>
      </c>
      <c r="AU923" s="158" t="s">
        <v>86</v>
      </c>
      <c r="AV923" s="12" t="s">
        <v>86</v>
      </c>
      <c r="AW923" s="12" t="s">
        <v>32</v>
      </c>
      <c r="AX923" s="12" t="s">
        <v>76</v>
      </c>
      <c r="AY923" s="158" t="s">
        <v>127</v>
      </c>
    </row>
    <row r="924" spans="2:65" s="12" customFormat="1" ht="11.25">
      <c r="B924" s="157"/>
      <c r="D924" s="150" t="s">
        <v>218</v>
      </c>
      <c r="E924" s="158" t="s">
        <v>1</v>
      </c>
      <c r="F924" s="159" t="s">
        <v>1588</v>
      </c>
      <c r="H924" s="160">
        <v>2.4500000000000002</v>
      </c>
      <c r="I924" s="161"/>
      <c r="L924" s="157"/>
      <c r="M924" s="162"/>
      <c r="T924" s="163"/>
      <c r="AT924" s="158" t="s">
        <v>218</v>
      </c>
      <c r="AU924" s="158" t="s">
        <v>86</v>
      </c>
      <c r="AV924" s="12" t="s">
        <v>86</v>
      </c>
      <c r="AW924" s="12" t="s">
        <v>32</v>
      </c>
      <c r="AX924" s="12" t="s">
        <v>76</v>
      </c>
      <c r="AY924" s="158" t="s">
        <v>127</v>
      </c>
    </row>
    <row r="925" spans="2:65" s="12" customFormat="1" ht="11.25">
      <c r="B925" s="157"/>
      <c r="D925" s="150" t="s">
        <v>218</v>
      </c>
      <c r="E925" s="158" t="s">
        <v>1</v>
      </c>
      <c r="F925" s="159" t="s">
        <v>1589</v>
      </c>
      <c r="H925" s="160">
        <v>1.85</v>
      </c>
      <c r="I925" s="161"/>
      <c r="L925" s="157"/>
      <c r="M925" s="162"/>
      <c r="T925" s="163"/>
      <c r="AT925" s="158" t="s">
        <v>218</v>
      </c>
      <c r="AU925" s="158" t="s">
        <v>86</v>
      </c>
      <c r="AV925" s="12" t="s">
        <v>86</v>
      </c>
      <c r="AW925" s="12" t="s">
        <v>32</v>
      </c>
      <c r="AX925" s="12" t="s">
        <v>76</v>
      </c>
      <c r="AY925" s="158" t="s">
        <v>127</v>
      </c>
    </row>
    <row r="926" spans="2:65" s="12" customFormat="1" ht="11.25">
      <c r="B926" s="157"/>
      <c r="D926" s="150" t="s">
        <v>218</v>
      </c>
      <c r="E926" s="158" t="s">
        <v>1</v>
      </c>
      <c r="F926" s="159" t="s">
        <v>1590</v>
      </c>
      <c r="H926" s="160">
        <v>1.2</v>
      </c>
      <c r="I926" s="161"/>
      <c r="L926" s="157"/>
      <c r="M926" s="162"/>
      <c r="T926" s="163"/>
      <c r="AT926" s="158" t="s">
        <v>218</v>
      </c>
      <c r="AU926" s="158" t="s">
        <v>86</v>
      </c>
      <c r="AV926" s="12" t="s">
        <v>86</v>
      </c>
      <c r="AW926" s="12" t="s">
        <v>32</v>
      </c>
      <c r="AX926" s="12" t="s">
        <v>76</v>
      </c>
      <c r="AY926" s="158" t="s">
        <v>127</v>
      </c>
    </row>
    <row r="927" spans="2:65" s="12" customFormat="1" ht="11.25">
      <c r="B927" s="157"/>
      <c r="D927" s="150" t="s">
        <v>218</v>
      </c>
      <c r="E927" s="158" t="s">
        <v>1</v>
      </c>
      <c r="F927" s="159" t="s">
        <v>1591</v>
      </c>
      <c r="H927" s="160">
        <v>1.35</v>
      </c>
      <c r="I927" s="161"/>
      <c r="L927" s="157"/>
      <c r="M927" s="162"/>
      <c r="T927" s="163"/>
      <c r="AT927" s="158" t="s">
        <v>218</v>
      </c>
      <c r="AU927" s="158" t="s">
        <v>86</v>
      </c>
      <c r="AV927" s="12" t="s">
        <v>86</v>
      </c>
      <c r="AW927" s="12" t="s">
        <v>32</v>
      </c>
      <c r="AX927" s="12" t="s">
        <v>76</v>
      </c>
      <c r="AY927" s="158" t="s">
        <v>127</v>
      </c>
    </row>
    <row r="928" spans="2:65" s="12" customFormat="1" ht="11.25">
      <c r="B928" s="157"/>
      <c r="D928" s="150" t="s">
        <v>218</v>
      </c>
      <c r="E928" s="158" t="s">
        <v>1</v>
      </c>
      <c r="F928" s="159" t="s">
        <v>1592</v>
      </c>
      <c r="H928" s="160">
        <v>0.65</v>
      </c>
      <c r="I928" s="161"/>
      <c r="L928" s="157"/>
      <c r="M928" s="162"/>
      <c r="T928" s="163"/>
      <c r="AT928" s="158" t="s">
        <v>218</v>
      </c>
      <c r="AU928" s="158" t="s">
        <v>86</v>
      </c>
      <c r="AV928" s="12" t="s">
        <v>86</v>
      </c>
      <c r="AW928" s="12" t="s">
        <v>32</v>
      </c>
      <c r="AX928" s="12" t="s">
        <v>76</v>
      </c>
      <c r="AY928" s="158" t="s">
        <v>127</v>
      </c>
    </row>
    <row r="929" spans="2:65" s="12" customFormat="1" ht="11.25">
      <c r="B929" s="157"/>
      <c r="D929" s="150" t="s">
        <v>218</v>
      </c>
      <c r="E929" s="158" t="s">
        <v>1</v>
      </c>
      <c r="F929" s="159" t="s">
        <v>1593</v>
      </c>
      <c r="H929" s="160">
        <v>2.4500000000000002</v>
      </c>
      <c r="I929" s="161"/>
      <c r="L929" s="157"/>
      <c r="M929" s="162"/>
      <c r="T929" s="163"/>
      <c r="AT929" s="158" t="s">
        <v>218</v>
      </c>
      <c r="AU929" s="158" t="s">
        <v>86</v>
      </c>
      <c r="AV929" s="12" t="s">
        <v>86</v>
      </c>
      <c r="AW929" s="12" t="s">
        <v>32</v>
      </c>
      <c r="AX929" s="12" t="s">
        <v>76</v>
      </c>
      <c r="AY929" s="158" t="s">
        <v>127</v>
      </c>
    </row>
    <row r="930" spans="2:65" s="13" customFormat="1" ht="11.25">
      <c r="B930" s="164"/>
      <c r="D930" s="150" t="s">
        <v>218</v>
      </c>
      <c r="E930" s="165" t="s">
        <v>1</v>
      </c>
      <c r="F930" s="166" t="s">
        <v>226</v>
      </c>
      <c r="H930" s="167">
        <v>13.850000000000001</v>
      </c>
      <c r="I930" s="168"/>
      <c r="L930" s="164"/>
      <c r="M930" s="169"/>
      <c r="T930" s="170"/>
      <c r="AT930" s="165" t="s">
        <v>218</v>
      </c>
      <c r="AU930" s="165" t="s">
        <v>86</v>
      </c>
      <c r="AV930" s="13" t="s">
        <v>148</v>
      </c>
      <c r="AW930" s="13" t="s">
        <v>32</v>
      </c>
      <c r="AX930" s="13" t="s">
        <v>84</v>
      </c>
      <c r="AY930" s="165" t="s">
        <v>127</v>
      </c>
    </row>
    <row r="931" spans="2:65" s="1" customFormat="1" ht="24.2" customHeight="1">
      <c r="B931" s="136"/>
      <c r="C931" s="137" t="s">
        <v>1594</v>
      </c>
      <c r="D931" s="137" t="s">
        <v>130</v>
      </c>
      <c r="E931" s="138" t="s">
        <v>1595</v>
      </c>
      <c r="F931" s="139" t="s">
        <v>1596</v>
      </c>
      <c r="G931" s="140" t="s">
        <v>314</v>
      </c>
      <c r="H931" s="141">
        <v>34</v>
      </c>
      <c r="I931" s="142"/>
      <c r="J931" s="143">
        <f>ROUND(I931*H931,2)</f>
        <v>0</v>
      </c>
      <c r="K931" s="139" t="s">
        <v>134</v>
      </c>
      <c r="L931" s="32"/>
      <c r="M931" s="144" t="s">
        <v>1</v>
      </c>
      <c r="N931" s="145" t="s">
        <v>41</v>
      </c>
      <c r="P931" s="146">
        <f>O931*H931</f>
        <v>0</v>
      </c>
      <c r="Q931" s="146">
        <v>1.49E-3</v>
      </c>
      <c r="R931" s="146">
        <f>Q931*H931</f>
        <v>5.0659999999999997E-2</v>
      </c>
      <c r="S931" s="146">
        <v>0</v>
      </c>
      <c r="T931" s="147">
        <f>S931*H931</f>
        <v>0</v>
      </c>
      <c r="AR931" s="148" t="s">
        <v>288</v>
      </c>
      <c r="AT931" s="148" t="s">
        <v>130</v>
      </c>
      <c r="AU931" s="148" t="s">
        <v>86</v>
      </c>
      <c r="AY931" s="17" t="s">
        <v>127</v>
      </c>
      <c r="BE931" s="149">
        <f>IF(N931="základní",J931,0)</f>
        <v>0</v>
      </c>
      <c r="BF931" s="149">
        <f>IF(N931="snížená",J931,0)</f>
        <v>0</v>
      </c>
      <c r="BG931" s="149">
        <f>IF(N931="zákl. přenesená",J931,0)</f>
        <v>0</v>
      </c>
      <c r="BH931" s="149">
        <f>IF(N931="sníž. přenesená",J931,0)</f>
        <v>0</v>
      </c>
      <c r="BI931" s="149">
        <f>IF(N931="nulová",J931,0)</f>
        <v>0</v>
      </c>
      <c r="BJ931" s="17" t="s">
        <v>84</v>
      </c>
      <c r="BK931" s="149">
        <f>ROUND(I931*H931,2)</f>
        <v>0</v>
      </c>
      <c r="BL931" s="17" t="s">
        <v>288</v>
      </c>
      <c r="BM931" s="148" t="s">
        <v>1597</v>
      </c>
    </row>
    <row r="932" spans="2:65" s="12" customFormat="1" ht="11.25">
      <c r="B932" s="157"/>
      <c r="D932" s="150" t="s">
        <v>218</v>
      </c>
      <c r="E932" s="158" t="s">
        <v>1</v>
      </c>
      <c r="F932" s="159" t="s">
        <v>1598</v>
      </c>
      <c r="H932" s="160">
        <v>8.5</v>
      </c>
      <c r="I932" s="161"/>
      <c r="L932" s="157"/>
      <c r="M932" s="162"/>
      <c r="T932" s="163"/>
      <c r="AT932" s="158" t="s">
        <v>218</v>
      </c>
      <c r="AU932" s="158" t="s">
        <v>86</v>
      </c>
      <c r="AV932" s="12" t="s">
        <v>86</v>
      </c>
      <c r="AW932" s="12" t="s">
        <v>32</v>
      </c>
      <c r="AX932" s="12" t="s">
        <v>76</v>
      </c>
      <c r="AY932" s="158" t="s">
        <v>127</v>
      </c>
    </row>
    <row r="933" spans="2:65" s="12" customFormat="1" ht="11.25">
      <c r="B933" s="157"/>
      <c r="D933" s="150" t="s">
        <v>218</v>
      </c>
      <c r="E933" s="158" t="s">
        <v>1</v>
      </c>
      <c r="F933" s="159" t="s">
        <v>1599</v>
      </c>
      <c r="H933" s="160">
        <v>25.5</v>
      </c>
      <c r="I933" s="161"/>
      <c r="L933" s="157"/>
      <c r="M933" s="162"/>
      <c r="T933" s="163"/>
      <c r="AT933" s="158" t="s">
        <v>218</v>
      </c>
      <c r="AU933" s="158" t="s">
        <v>86</v>
      </c>
      <c r="AV933" s="12" t="s">
        <v>86</v>
      </c>
      <c r="AW933" s="12" t="s">
        <v>32</v>
      </c>
      <c r="AX933" s="12" t="s">
        <v>76</v>
      </c>
      <c r="AY933" s="158" t="s">
        <v>127</v>
      </c>
    </row>
    <row r="934" spans="2:65" s="13" customFormat="1" ht="11.25">
      <c r="B934" s="164"/>
      <c r="D934" s="150" t="s">
        <v>218</v>
      </c>
      <c r="E934" s="165" t="s">
        <v>1</v>
      </c>
      <c r="F934" s="166" t="s">
        <v>226</v>
      </c>
      <c r="H934" s="167">
        <v>34</v>
      </c>
      <c r="I934" s="168"/>
      <c r="L934" s="164"/>
      <c r="M934" s="169"/>
      <c r="T934" s="170"/>
      <c r="AT934" s="165" t="s">
        <v>218</v>
      </c>
      <c r="AU934" s="165" t="s">
        <v>86</v>
      </c>
      <c r="AV934" s="13" t="s">
        <v>148</v>
      </c>
      <c r="AW934" s="13" t="s">
        <v>32</v>
      </c>
      <c r="AX934" s="13" t="s">
        <v>84</v>
      </c>
      <c r="AY934" s="165" t="s">
        <v>127</v>
      </c>
    </row>
    <row r="935" spans="2:65" s="1" customFormat="1" ht="24.2" customHeight="1">
      <c r="B935" s="136"/>
      <c r="C935" s="137" t="s">
        <v>1600</v>
      </c>
      <c r="D935" s="137" t="s">
        <v>130</v>
      </c>
      <c r="E935" s="138" t="s">
        <v>1601</v>
      </c>
      <c r="F935" s="139" t="s">
        <v>1602</v>
      </c>
      <c r="G935" s="140" t="s">
        <v>314</v>
      </c>
      <c r="H935" s="141">
        <v>14</v>
      </c>
      <c r="I935" s="142"/>
      <c r="J935" s="143">
        <f>ROUND(I935*H935,2)</f>
        <v>0</v>
      </c>
      <c r="K935" s="139" t="s">
        <v>134</v>
      </c>
      <c r="L935" s="32"/>
      <c r="M935" s="144" t="s">
        <v>1</v>
      </c>
      <c r="N935" s="145" t="s">
        <v>41</v>
      </c>
      <c r="P935" s="146">
        <f>O935*H935</f>
        <v>0</v>
      </c>
      <c r="Q935" s="146">
        <v>2.4499999999999999E-3</v>
      </c>
      <c r="R935" s="146">
        <f>Q935*H935</f>
        <v>3.4299999999999997E-2</v>
      </c>
      <c r="S935" s="146">
        <v>0</v>
      </c>
      <c r="T935" s="147">
        <f>S935*H935</f>
        <v>0</v>
      </c>
      <c r="AR935" s="148" t="s">
        <v>288</v>
      </c>
      <c r="AT935" s="148" t="s">
        <v>130</v>
      </c>
      <c r="AU935" s="148" t="s">
        <v>86</v>
      </c>
      <c r="AY935" s="17" t="s">
        <v>127</v>
      </c>
      <c r="BE935" s="149">
        <f>IF(N935="základní",J935,0)</f>
        <v>0</v>
      </c>
      <c r="BF935" s="149">
        <f>IF(N935="snížená",J935,0)</f>
        <v>0</v>
      </c>
      <c r="BG935" s="149">
        <f>IF(N935="zákl. přenesená",J935,0)</f>
        <v>0</v>
      </c>
      <c r="BH935" s="149">
        <f>IF(N935="sníž. přenesená",J935,0)</f>
        <v>0</v>
      </c>
      <c r="BI935" s="149">
        <f>IF(N935="nulová",J935,0)</f>
        <v>0</v>
      </c>
      <c r="BJ935" s="17" t="s">
        <v>84</v>
      </c>
      <c r="BK935" s="149">
        <f>ROUND(I935*H935,2)</f>
        <v>0</v>
      </c>
      <c r="BL935" s="17" t="s">
        <v>288</v>
      </c>
      <c r="BM935" s="148" t="s">
        <v>1603</v>
      </c>
    </row>
    <row r="936" spans="2:65" s="12" customFormat="1" ht="11.25">
      <c r="B936" s="157"/>
      <c r="D936" s="150" t="s">
        <v>218</v>
      </c>
      <c r="E936" s="158" t="s">
        <v>1</v>
      </c>
      <c r="F936" s="159" t="s">
        <v>1604</v>
      </c>
      <c r="H936" s="160">
        <v>14</v>
      </c>
      <c r="I936" s="161"/>
      <c r="L936" s="157"/>
      <c r="M936" s="162"/>
      <c r="T936" s="163"/>
      <c r="AT936" s="158" t="s">
        <v>218</v>
      </c>
      <c r="AU936" s="158" t="s">
        <v>86</v>
      </c>
      <c r="AV936" s="12" t="s">
        <v>86</v>
      </c>
      <c r="AW936" s="12" t="s">
        <v>32</v>
      </c>
      <c r="AX936" s="12" t="s">
        <v>84</v>
      </c>
      <c r="AY936" s="158" t="s">
        <v>127</v>
      </c>
    </row>
    <row r="937" spans="2:65" s="1" customFormat="1" ht="24.2" customHeight="1">
      <c r="B937" s="136"/>
      <c r="C937" s="137" t="s">
        <v>1605</v>
      </c>
      <c r="D937" s="137" t="s">
        <v>130</v>
      </c>
      <c r="E937" s="138" t="s">
        <v>1606</v>
      </c>
      <c r="F937" s="139" t="s">
        <v>1607</v>
      </c>
      <c r="G937" s="140" t="s">
        <v>405</v>
      </c>
      <c r="H937" s="141">
        <v>2</v>
      </c>
      <c r="I937" s="142"/>
      <c r="J937" s="143">
        <f>ROUND(I937*H937,2)</f>
        <v>0</v>
      </c>
      <c r="K937" s="139" t="s">
        <v>134</v>
      </c>
      <c r="L937" s="32"/>
      <c r="M937" s="144" t="s">
        <v>1</v>
      </c>
      <c r="N937" s="145" t="s">
        <v>41</v>
      </c>
      <c r="P937" s="146">
        <f>O937*H937</f>
        <v>0</v>
      </c>
      <c r="Q937" s="146">
        <v>4.8000000000000001E-4</v>
      </c>
      <c r="R937" s="146">
        <f>Q937*H937</f>
        <v>9.6000000000000002E-4</v>
      </c>
      <c r="S937" s="146">
        <v>0</v>
      </c>
      <c r="T937" s="147">
        <f>S937*H937</f>
        <v>0</v>
      </c>
      <c r="AR937" s="148" t="s">
        <v>288</v>
      </c>
      <c r="AT937" s="148" t="s">
        <v>130</v>
      </c>
      <c r="AU937" s="148" t="s">
        <v>86</v>
      </c>
      <c r="AY937" s="17" t="s">
        <v>127</v>
      </c>
      <c r="BE937" s="149">
        <f>IF(N937="základní",J937,0)</f>
        <v>0</v>
      </c>
      <c r="BF937" s="149">
        <f>IF(N937="snížená",J937,0)</f>
        <v>0</v>
      </c>
      <c r="BG937" s="149">
        <f>IF(N937="zákl. přenesená",J937,0)</f>
        <v>0</v>
      </c>
      <c r="BH937" s="149">
        <f>IF(N937="sníž. přenesená",J937,0)</f>
        <v>0</v>
      </c>
      <c r="BI937" s="149">
        <f>IF(N937="nulová",J937,0)</f>
        <v>0</v>
      </c>
      <c r="BJ937" s="17" t="s">
        <v>84</v>
      </c>
      <c r="BK937" s="149">
        <f>ROUND(I937*H937,2)</f>
        <v>0</v>
      </c>
      <c r="BL937" s="17" t="s">
        <v>288</v>
      </c>
      <c r="BM937" s="148" t="s">
        <v>1608</v>
      </c>
    </row>
    <row r="938" spans="2:65" s="12" customFormat="1" ht="11.25">
      <c r="B938" s="157"/>
      <c r="D938" s="150" t="s">
        <v>218</v>
      </c>
      <c r="E938" s="158" t="s">
        <v>1</v>
      </c>
      <c r="F938" s="159" t="s">
        <v>1609</v>
      </c>
      <c r="H938" s="160">
        <v>2</v>
      </c>
      <c r="I938" s="161"/>
      <c r="L938" s="157"/>
      <c r="M938" s="162"/>
      <c r="T938" s="163"/>
      <c r="AT938" s="158" t="s">
        <v>218</v>
      </c>
      <c r="AU938" s="158" t="s">
        <v>86</v>
      </c>
      <c r="AV938" s="12" t="s">
        <v>86</v>
      </c>
      <c r="AW938" s="12" t="s">
        <v>32</v>
      </c>
      <c r="AX938" s="12" t="s">
        <v>84</v>
      </c>
      <c r="AY938" s="158" t="s">
        <v>127</v>
      </c>
    </row>
    <row r="939" spans="2:65" s="1" customFormat="1" ht="24.2" customHeight="1">
      <c r="B939" s="136"/>
      <c r="C939" s="137" t="s">
        <v>1610</v>
      </c>
      <c r="D939" s="137" t="s">
        <v>130</v>
      </c>
      <c r="E939" s="138" t="s">
        <v>1611</v>
      </c>
      <c r="F939" s="139" t="s">
        <v>1612</v>
      </c>
      <c r="G939" s="140" t="s">
        <v>314</v>
      </c>
      <c r="H939" s="141">
        <v>9</v>
      </c>
      <c r="I939" s="142"/>
      <c r="J939" s="143">
        <f>ROUND(I939*H939,2)</f>
        <v>0</v>
      </c>
      <c r="K939" s="139" t="s">
        <v>134</v>
      </c>
      <c r="L939" s="32"/>
      <c r="M939" s="144" t="s">
        <v>1</v>
      </c>
      <c r="N939" s="145" t="s">
        <v>41</v>
      </c>
      <c r="P939" s="146">
        <f>O939*H939</f>
        <v>0</v>
      </c>
      <c r="Q939" s="146">
        <v>2.2300000000000002E-3</v>
      </c>
      <c r="R939" s="146">
        <f>Q939*H939</f>
        <v>2.0070000000000001E-2</v>
      </c>
      <c r="S939" s="146">
        <v>0</v>
      </c>
      <c r="T939" s="147">
        <f>S939*H939</f>
        <v>0</v>
      </c>
      <c r="AR939" s="148" t="s">
        <v>288</v>
      </c>
      <c r="AT939" s="148" t="s">
        <v>130</v>
      </c>
      <c r="AU939" s="148" t="s">
        <v>86</v>
      </c>
      <c r="AY939" s="17" t="s">
        <v>127</v>
      </c>
      <c r="BE939" s="149">
        <f>IF(N939="základní",J939,0)</f>
        <v>0</v>
      </c>
      <c r="BF939" s="149">
        <f>IF(N939="snížená",J939,0)</f>
        <v>0</v>
      </c>
      <c r="BG939" s="149">
        <f>IF(N939="zákl. přenesená",J939,0)</f>
        <v>0</v>
      </c>
      <c r="BH939" s="149">
        <f>IF(N939="sníž. přenesená",J939,0)</f>
        <v>0</v>
      </c>
      <c r="BI939" s="149">
        <f>IF(N939="nulová",J939,0)</f>
        <v>0</v>
      </c>
      <c r="BJ939" s="17" t="s">
        <v>84</v>
      </c>
      <c r="BK939" s="149">
        <f>ROUND(I939*H939,2)</f>
        <v>0</v>
      </c>
      <c r="BL939" s="17" t="s">
        <v>288</v>
      </c>
      <c r="BM939" s="148" t="s">
        <v>1613</v>
      </c>
    </row>
    <row r="940" spans="2:65" s="12" customFormat="1" ht="11.25">
      <c r="B940" s="157"/>
      <c r="D940" s="150" t="s">
        <v>218</v>
      </c>
      <c r="E940" s="158" t="s">
        <v>1</v>
      </c>
      <c r="F940" s="159" t="s">
        <v>1614</v>
      </c>
      <c r="H940" s="160">
        <v>9</v>
      </c>
      <c r="I940" s="161"/>
      <c r="L940" s="157"/>
      <c r="M940" s="162"/>
      <c r="T940" s="163"/>
      <c r="AT940" s="158" t="s">
        <v>218</v>
      </c>
      <c r="AU940" s="158" t="s">
        <v>86</v>
      </c>
      <c r="AV940" s="12" t="s">
        <v>86</v>
      </c>
      <c r="AW940" s="12" t="s">
        <v>32</v>
      </c>
      <c r="AX940" s="12" t="s">
        <v>84</v>
      </c>
      <c r="AY940" s="158" t="s">
        <v>127</v>
      </c>
    </row>
    <row r="941" spans="2:65" s="1" customFormat="1" ht="24.2" customHeight="1">
      <c r="B941" s="136"/>
      <c r="C941" s="137" t="s">
        <v>1615</v>
      </c>
      <c r="D941" s="137" t="s">
        <v>130</v>
      </c>
      <c r="E941" s="138" t="s">
        <v>1616</v>
      </c>
      <c r="F941" s="139" t="s">
        <v>1617</v>
      </c>
      <c r="G941" s="140" t="s">
        <v>405</v>
      </c>
      <c r="H941" s="141">
        <v>2</v>
      </c>
      <c r="I941" s="142"/>
      <c r="J941" s="143">
        <f>ROUND(I941*H941,2)</f>
        <v>0</v>
      </c>
      <c r="K941" s="139" t="s">
        <v>134</v>
      </c>
      <c r="L941" s="32"/>
      <c r="M941" s="144" t="s">
        <v>1</v>
      </c>
      <c r="N941" s="145" t="s">
        <v>41</v>
      </c>
      <c r="P941" s="146">
        <f>O941*H941</f>
        <v>0</v>
      </c>
      <c r="Q941" s="146">
        <v>0</v>
      </c>
      <c r="R941" s="146">
        <f>Q941*H941</f>
        <v>0</v>
      </c>
      <c r="S941" s="146">
        <v>0</v>
      </c>
      <c r="T941" s="147">
        <f>S941*H941</f>
        <v>0</v>
      </c>
      <c r="AR941" s="148" t="s">
        <v>288</v>
      </c>
      <c r="AT941" s="148" t="s">
        <v>130</v>
      </c>
      <c r="AU941" s="148" t="s">
        <v>86</v>
      </c>
      <c r="AY941" s="17" t="s">
        <v>127</v>
      </c>
      <c r="BE941" s="149">
        <f>IF(N941="základní",J941,0)</f>
        <v>0</v>
      </c>
      <c r="BF941" s="149">
        <f>IF(N941="snížená",J941,0)</f>
        <v>0</v>
      </c>
      <c r="BG941" s="149">
        <f>IF(N941="zákl. přenesená",J941,0)</f>
        <v>0</v>
      </c>
      <c r="BH941" s="149">
        <f>IF(N941="sníž. přenesená",J941,0)</f>
        <v>0</v>
      </c>
      <c r="BI941" s="149">
        <f>IF(N941="nulová",J941,0)</f>
        <v>0</v>
      </c>
      <c r="BJ941" s="17" t="s">
        <v>84</v>
      </c>
      <c r="BK941" s="149">
        <f>ROUND(I941*H941,2)</f>
        <v>0</v>
      </c>
      <c r="BL941" s="17" t="s">
        <v>288</v>
      </c>
      <c r="BM941" s="148" t="s">
        <v>1618</v>
      </c>
    </row>
    <row r="942" spans="2:65" s="1" customFormat="1" ht="21.75" customHeight="1">
      <c r="B942" s="136"/>
      <c r="C942" s="178" t="s">
        <v>1619</v>
      </c>
      <c r="D942" s="178" t="s">
        <v>278</v>
      </c>
      <c r="E942" s="179" t="s">
        <v>1620</v>
      </c>
      <c r="F942" s="180" t="s">
        <v>1621</v>
      </c>
      <c r="G942" s="181" t="s">
        <v>405</v>
      </c>
      <c r="H942" s="182">
        <v>2</v>
      </c>
      <c r="I942" s="183"/>
      <c r="J942" s="184">
        <f>ROUND(I942*H942,2)</f>
        <v>0</v>
      </c>
      <c r="K942" s="180" t="s">
        <v>1</v>
      </c>
      <c r="L942" s="185"/>
      <c r="M942" s="186" t="s">
        <v>1</v>
      </c>
      <c r="N942" s="187" t="s">
        <v>41</v>
      </c>
      <c r="P942" s="146">
        <f>O942*H942</f>
        <v>0</v>
      </c>
      <c r="Q942" s="146">
        <v>2.3999999999999998E-3</v>
      </c>
      <c r="R942" s="146">
        <f>Q942*H942</f>
        <v>4.7999999999999996E-3</v>
      </c>
      <c r="S942" s="146">
        <v>0</v>
      </c>
      <c r="T942" s="147">
        <f>S942*H942</f>
        <v>0</v>
      </c>
      <c r="AR942" s="148" t="s">
        <v>167</v>
      </c>
      <c r="AT942" s="148" t="s">
        <v>278</v>
      </c>
      <c r="AU942" s="148" t="s">
        <v>86</v>
      </c>
      <c r="AY942" s="17" t="s">
        <v>127</v>
      </c>
      <c r="BE942" s="149">
        <f>IF(N942="základní",J942,0)</f>
        <v>0</v>
      </c>
      <c r="BF942" s="149">
        <f>IF(N942="snížená",J942,0)</f>
        <v>0</v>
      </c>
      <c r="BG942" s="149">
        <f>IF(N942="zákl. přenesená",J942,0)</f>
        <v>0</v>
      </c>
      <c r="BH942" s="149">
        <f>IF(N942="sníž. přenesená",J942,0)</f>
        <v>0</v>
      </c>
      <c r="BI942" s="149">
        <f>IF(N942="nulová",J942,0)</f>
        <v>0</v>
      </c>
      <c r="BJ942" s="17" t="s">
        <v>84</v>
      </c>
      <c r="BK942" s="149">
        <f>ROUND(I942*H942,2)</f>
        <v>0</v>
      </c>
      <c r="BL942" s="17" t="s">
        <v>148</v>
      </c>
      <c r="BM942" s="148" t="s">
        <v>1622</v>
      </c>
    </row>
    <row r="943" spans="2:65" s="1" customFormat="1" ht="19.5">
      <c r="B943" s="32"/>
      <c r="D943" s="150" t="s">
        <v>137</v>
      </c>
      <c r="F943" s="151" t="s">
        <v>1623</v>
      </c>
      <c r="I943" s="152"/>
      <c r="L943" s="32"/>
      <c r="M943" s="153"/>
      <c r="T943" s="56"/>
      <c r="AT943" s="17" t="s">
        <v>137</v>
      </c>
      <c r="AU943" s="17" t="s">
        <v>86</v>
      </c>
    </row>
    <row r="944" spans="2:65" s="1" customFormat="1" ht="33" customHeight="1">
      <c r="B944" s="136"/>
      <c r="C944" s="137" t="s">
        <v>1624</v>
      </c>
      <c r="D944" s="137" t="s">
        <v>130</v>
      </c>
      <c r="E944" s="138" t="s">
        <v>1625</v>
      </c>
      <c r="F944" s="139" t="s">
        <v>1626</v>
      </c>
      <c r="G944" s="140" t="s">
        <v>265</v>
      </c>
      <c r="H944" s="141">
        <v>0.32400000000000001</v>
      </c>
      <c r="I944" s="142"/>
      <c r="J944" s="143">
        <f>ROUND(I944*H944,2)</f>
        <v>0</v>
      </c>
      <c r="K944" s="139" t="s">
        <v>134</v>
      </c>
      <c r="L944" s="32"/>
      <c r="M944" s="144" t="s">
        <v>1</v>
      </c>
      <c r="N944" s="145" t="s">
        <v>41</v>
      </c>
      <c r="P944" s="146">
        <f>O944*H944</f>
        <v>0</v>
      </c>
      <c r="Q944" s="146">
        <v>0</v>
      </c>
      <c r="R944" s="146">
        <f>Q944*H944</f>
        <v>0</v>
      </c>
      <c r="S944" s="146">
        <v>0</v>
      </c>
      <c r="T944" s="147">
        <f>S944*H944</f>
        <v>0</v>
      </c>
      <c r="AR944" s="148" t="s">
        <v>288</v>
      </c>
      <c r="AT944" s="148" t="s">
        <v>130</v>
      </c>
      <c r="AU944" s="148" t="s">
        <v>86</v>
      </c>
      <c r="AY944" s="17" t="s">
        <v>127</v>
      </c>
      <c r="BE944" s="149">
        <f>IF(N944="základní",J944,0)</f>
        <v>0</v>
      </c>
      <c r="BF944" s="149">
        <f>IF(N944="snížená",J944,0)</f>
        <v>0</v>
      </c>
      <c r="BG944" s="149">
        <f>IF(N944="zákl. přenesená",J944,0)</f>
        <v>0</v>
      </c>
      <c r="BH944" s="149">
        <f>IF(N944="sníž. přenesená",J944,0)</f>
        <v>0</v>
      </c>
      <c r="BI944" s="149">
        <f>IF(N944="nulová",J944,0)</f>
        <v>0</v>
      </c>
      <c r="BJ944" s="17" t="s">
        <v>84</v>
      </c>
      <c r="BK944" s="149">
        <f>ROUND(I944*H944,2)</f>
        <v>0</v>
      </c>
      <c r="BL944" s="17" t="s">
        <v>288</v>
      </c>
      <c r="BM944" s="148" t="s">
        <v>1627</v>
      </c>
    </row>
    <row r="945" spans="2:65" s="11" customFormat="1" ht="22.9" customHeight="1">
      <c r="B945" s="124"/>
      <c r="D945" s="125" t="s">
        <v>75</v>
      </c>
      <c r="E945" s="134" t="s">
        <v>1628</v>
      </c>
      <c r="F945" s="134" t="s">
        <v>1629</v>
      </c>
      <c r="I945" s="127"/>
      <c r="J945" s="135">
        <f>BK945</f>
        <v>0</v>
      </c>
      <c r="L945" s="124"/>
      <c r="M945" s="129"/>
      <c r="P945" s="130">
        <f>SUM(P946:P1024)</f>
        <v>0</v>
      </c>
      <c r="R945" s="130">
        <f>SUM(R946:R1024)</f>
        <v>1.1261337999999999</v>
      </c>
      <c r="T945" s="131">
        <f>SUM(T946:T1024)</f>
        <v>0.18768999999999997</v>
      </c>
      <c r="AR945" s="125" t="s">
        <v>86</v>
      </c>
      <c r="AT945" s="132" t="s">
        <v>75</v>
      </c>
      <c r="AU945" s="132" t="s">
        <v>84</v>
      </c>
      <c r="AY945" s="125" t="s">
        <v>127</v>
      </c>
      <c r="BK945" s="133">
        <f>SUM(BK946:BK1024)</f>
        <v>0</v>
      </c>
    </row>
    <row r="946" spans="2:65" s="1" customFormat="1" ht="24.2" customHeight="1">
      <c r="B946" s="136"/>
      <c r="C946" s="137" t="s">
        <v>1630</v>
      </c>
      <c r="D946" s="137" t="s">
        <v>130</v>
      </c>
      <c r="E946" s="138" t="s">
        <v>1631</v>
      </c>
      <c r="F946" s="139" t="s">
        <v>1632</v>
      </c>
      <c r="G946" s="140" t="s">
        <v>216</v>
      </c>
      <c r="H946" s="141">
        <v>6.6</v>
      </c>
      <c r="I946" s="142"/>
      <c r="J946" s="143">
        <f>ROUND(I946*H946,2)</f>
        <v>0</v>
      </c>
      <c r="K946" s="139" t="s">
        <v>134</v>
      </c>
      <c r="L946" s="32"/>
      <c r="M946" s="144" t="s">
        <v>1</v>
      </c>
      <c r="N946" s="145" t="s">
        <v>41</v>
      </c>
      <c r="P946" s="146">
        <f>O946*H946</f>
        <v>0</v>
      </c>
      <c r="Q946" s="146">
        <v>0</v>
      </c>
      <c r="R946" s="146">
        <f>Q946*H946</f>
        <v>0</v>
      </c>
      <c r="S946" s="146">
        <v>2.4649999999999998E-2</v>
      </c>
      <c r="T946" s="147">
        <f>S946*H946</f>
        <v>0.16268999999999997</v>
      </c>
      <c r="AR946" s="148" t="s">
        <v>288</v>
      </c>
      <c r="AT946" s="148" t="s">
        <v>130</v>
      </c>
      <c r="AU946" s="148" t="s">
        <v>86</v>
      </c>
      <c r="AY946" s="17" t="s">
        <v>127</v>
      </c>
      <c r="BE946" s="149">
        <f>IF(N946="základní",J946,0)</f>
        <v>0</v>
      </c>
      <c r="BF946" s="149">
        <f>IF(N946="snížená",J946,0)</f>
        <v>0</v>
      </c>
      <c r="BG946" s="149">
        <f>IF(N946="zákl. přenesená",J946,0)</f>
        <v>0</v>
      </c>
      <c r="BH946" s="149">
        <f>IF(N946="sníž. přenesená",J946,0)</f>
        <v>0</v>
      </c>
      <c r="BI946" s="149">
        <f>IF(N946="nulová",J946,0)</f>
        <v>0</v>
      </c>
      <c r="BJ946" s="17" t="s">
        <v>84</v>
      </c>
      <c r="BK946" s="149">
        <f>ROUND(I946*H946,2)</f>
        <v>0</v>
      </c>
      <c r="BL946" s="17" t="s">
        <v>288</v>
      </c>
      <c r="BM946" s="148" t="s">
        <v>1633</v>
      </c>
    </row>
    <row r="947" spans="2:65" s="12" customFormat="1" ht="11.25">
      <c r="B947" s="157"/>
      <c r="D947" s="150" t="s">
        <v>218</v>
      </c>
      <c r="E947" s="158" t="s">
        <v>1</v>
      </c>
      <c r="F947" s="159" t="s">
        <v>1634</v>
      </c>
      <c r="H947" s="160">
        <v>6.6</v>
      </c>
      <c r="I947" s="161"/>
      <c r="L947" s="157"/>
      <c r="M947" s="162"/>
      <c r="T947" s="163"/>
      <c r="AT947" s="158" t="s">
        <v>218</v>
      </c>
      <c r="AU947" s="158" t="s">
        <v>86</v>
      </c>
      <c r="AV947" s="12" t="s">
        <v>86</v>
      </c>
      <c r="AW947" s="12" t="s">
        <v>32</v>
      </c>
      <c r="AX947" s="12" t="s">
        <v>76</v>
      </c>
      <c r="AY947" s="158" t="s">
        <v>127</v>
      </c>
    </row>
    <row r="948" spans="2:65" s="13" customFormat="1" ht="11.25">
      <c r="B948" s="164"/>
      <c r="D948" s="150" t="s">
        <v>218</v>
      </c>
      <c r="E948" s="165" t="s">
        <v>1</v>
      </c>
      <c r="F948" s="166" t="s">
        <v>226</v>
      </c>
      <c r="H948" s="167">
        <v>6.6</v>
      </c>
      <c r="I948" s="168"/>
      <c r="L948" s="164"/>
      <c r="M948" s="169"/>
      <c r="T948" s="170"/>
      <c r="AT948" s="165" t="s">
        <v>218</v>
      </c>
      <c r="AU948" s="165" t="s">
        <v>86</v>
      </c>
      <c r="AV948" s="13" t="s">
        <v>148</v>
      </c>
      <c r="AW948" s="13" t="s">
        <v>32</v>
      </c>
      <c r="AX948" s="13" t="s">
        <v>84</v>
      </c>
      <c r="AY948" s="165" t="s">
        <v>127</v>
      </c>
    </row>
    <row r="949" spans="2:65" s="1" customFormat="1" ht="24.2" customHeight="1">
      <c r="B949" s="136"/>
      <c r="C949" s="137" t="s">
        <v>1635</v>
      </c>
      <c r="D949" s="137" t="s">
        <v>130</v>
      </c>
      <c r="E949" s="138" t="s">
        <v>1636</v>
      </c>
      <c r="F949" s="139" t="s">
        <v>1637</v>
      </c>
      <c r="G949" s="140" t="s">
        <v>216</v>
      </c>
      <c r="H949" s="141">
        <v>4.2</v>
      </c>
      <c r="I949" s="142"/>
      <c r="J949" s="143">
        <f>ROUND(I949*H949,2)</f>
        <v>0</v>
      </c>
      <c r="K949" s="139" t="s">
        <v>134</v>
      </c>
      <c r="L949" s="32"/>
      <c r="M949" s="144" t="s">
        <v>1</v>
      </c>
      <c r="N949" s="145" t="s">
        <v>41</v>
      </c>
      <c r="P949" s="146">
        <f>O949*H949</f>
        <v>0</v>
      </c>
      <c r="Q949" s="146">
        <v>2.5999999999999998E-4</v>
      </c>
      <c r="R949" s="146">
        <f>Q949*H949</f>
        <v>1.0919999999999999E-3</v>
      </c>
      <c r="S949" s="146">
        <v>0</v>
      </c>
      <c r="T949" s="147">
        <f>S949*H949</f>
        <v>0</v>
      </c>
      <c r="AR949" s="148" t="s">
        <v>288</v>
      </c>
      <c r="AT949" s="148" t="s">
        <v>130</v>
      </c>
      <c r="AU949" s="148" t="s">
        <v>86</v>
      </c>
      <c r="AY949" s="17" t="s">
        <v>127</v>
      </c>
      <c r="BE949" s="149">
        <f>IF(N949="základní",J949,0)</f>
        <v>0</v>
      </c>
      <c r="BF949" s="149">
        <f>IF(N949="snížená",J949,0)</f>
        <v>0</v>
      </c>
      <c r="BG949" s="149">
        <f>IF(N949="zákl. přenesená",J949,0)</f>
        <v>0</v>
      </c>
      <c r="BH949" s="149">
        <f>IF(N949="sníž. přenesená",J949,0)</f>
        <v>0</v>
      </c>
      <c r="BI949" s="149">
        <f>IF(N949="nulová",J949,0)</f>
        <v>0</v>
      </c>
      <c r="BJ949" s="17" t="s">
        <v>84</v>
      </c>
      <c r="BK949" s="149">
        <f>ROUND(I949*H949,2)</f>
        <v>0</v>
      </c>
      <c r="BL949" s="17" t="s">
        <v>288</v>
      </c>
      <c r="BM949" s="148" t="s">
        <v>1638</v>
      </c>
    </row>
    <row r="950" spans="2:65" s="12" customFormat="1" ht="11.25">
      <c r="B950" s="157"/>
      <c r="D950" s="150" t="s">
        <v>218</v>
      </c>
      <c r="E950" s="158" t="s">
        <v>1</v>
      </c>
      <c r="F950" s="159" t="s">
        <v>1639</v>
      </c>
      <c r="H950" s="160">
        <v>4.2</v>
      </c>
      <c r="I950" s="161"/>
      <c r="L950" s="157"/>
      <c r="M950" s="162"/>
      <c r="T950" s="163"/>
      <c r="AT950" s="158" t="s">
        <v>218</v>
      </c>
      <c r="AU950" s="158" t="s">
        <v>86</v>
      </c>
      <c r="AV950" s="12" t="s">
        <v>86</v>
      </c>
      <c r="AW950" s="12" t="s">
        <v>32</v>
      </c>
      <c r="AX950" s="12" t="s">
        <v>84</v>
      </c>
      <c r="AY950" s="158" t="s">
        <v>127</v>
      </c>
    </row>
    <row r="951" spans="2:65" s="1" customFormat="1" ht="49.15" customHeight="1">
      <c r="B951" s="136"/>
      <c r="C951" s="178" t="s">
        <v>1640</v>
      </c>
      <c r="D951" s="178" t="s">
        <v>278</v>
      </c>
      <c r="E951" s="179" t="s">
        <v>1641</v>
      </c>
      <c r="F951" s="180" t="s">
        <v>1642</v>
      </c>
      <c r="G951" s="181" t="s">
        <v>405</v>
      </c>
      <c r="H951" s="182">
        <v>2</v>
      </c>
      <c r="I951" s="183"/>
      <c r="J951" s="184">
        <f>ROUND(I951*H951,2)</f>
        <v>0</v>
      </c>
      <c r="K951" s="180" t="s">
        <v>1</v>
      </c>
      <c r="L951" s="185"/>
      <c r="M951" s="186" t="s">
        <v>1</v>
      </c>
      <c r="N951" s="187" t="s">
        <v>41</v>
      </c>
      <c r="P951" s="146">
        <f>O951*H951</f>
        <v>0</v>
      </c>
      <c r="Q951" s="146">
        <v>2.2499999999999999E-2</v>
      </c>
      <c r="R951" s="146">
        <f>Q951*H951</f>
        <v>4.4999999999999998E-2</v>
      </c>
      <c r="S951" s="146">
        <v>0</v>
      </c>
      <c r="T951" s="147">
        <f>S951*H951</f>
        <v>0</v>
      </c>
      <c r="AR951" s="148" t="s">
        <v>376</v>
      </c>
      <c r="AT951" s="148" t="s">
        <v>278</v>
      </c>
      <c r="AU951" s="148" t="s">
        <v>86</v>
      </c>
      <c r="AY951" s="17" t="s">
        <v>127</v>
      </c>
      <c r="BE951" s="149">
        <f>IF(N951="základní",J951,0)</f>
        <v>0</v>
      </c>
      <c r="BF951" s="149">
        <f>IF(N951="snížená",J951,0)</f>
        <v>0</v>
      </c>
      <c r="BG951" s="149">
        <f>IF(N951="zákl. přenesená",J951,0)</f>
        <v>0</v>
      </c>
      <c r="BH951" s="149">
        <f>IF(N951="sníž. přenesená",J951,0)</f>
        <v>0</v>
      </c>
      <c r="BI951" s="149">
        <f>IF(N951="nulová",J951,0)</f>
        <v>0</v>
      </c>
      <c r="BJ951" s="17" t="s">
        <v>84</v>
      </c>
      <c r="BK951" s="149">
        <f>ROUND(I951*H951,2)</f>
        <v>0</v>
      </c>
      <c r="BL951" s="17" t="s">
        <v>288</v>
      </c>
      <c r="BM951" s="148" t="s">
        <v>1643</v>
      </c>
    </row>
    <row r="952" spans="2:65" s="1" customFormat="1" ht="24.2" customHeight="1">
      <c r="B952" s="136"/>
      <c r="C952" s="137" t="s">
        <v>1644</v>
      </c>
      <c r="D952" s="137" t="s">
        <v>130</v>
      </c>
      <c r="E952" s="138" t="s">
        <v>1645</v>
      </c>
      <c r="F952" s="139" t="s">
        <v>1646</v>
      </c>
      <c r="G952" s="140" t="s">
        <v>405</v>
      </c>
      <c r="H952" s="141">
        <v>3</v>
      </c>
      <c r="I952" s="142"/>
      <c r="J952" s="143">
        <f>ROUND(I952*H952,2)</f>
        <v>0</v>
      </c>
      <c r="K952" s="139" t="s">
        <v>134</v>
      </c>
      <c r="L952" s="32"/>
      <c r="M952" s="144" t="s">
        <v>1</v>
      </c>
      <c r="N952" s="145" t="s">
        <v>41</v>
      </c>
      <c r="P952" s="146">
        <f>O952*H952</f>
        <v>0</v>
      </c>
      <c r="Q952" s="146">
        <v>2.5000000000000001E-4</v>
      </c>
      <c r="R952" s="146">
        <f>Q952*H952</f>
        <v>7.5000000000000002E-4</v>
      </c>
      <c r="S952" s="146">
        <v>0</v>
      </c>
      <c r="T952" s="147">
        <f>S952*H952</f>
        <v>0</v>
      </c>
      <c r="AR952" s="148" t="s">
        <v>288</v>
      </c>
      <c r="AT952" s="148" t="s">
        <v>130</v>
      </c>
      <c r="AU952" s="148" t="s">
        <v>86</v>
      </c>
      <c r="AY952" s="17" t="s">
        <v>127</v>
      </c>
      <c r="BE952" s="149">
        <f>IF(N952="základní",J952,0)</f>
        <v>0</v>
      </c>
      <c r="BF952" s="149">
        <f>IF(N952="snížená",J952,0)</f>
        <v>0</v>
      </c>
      <c r="BG952" s="149">
        <f>IF(N952="zákl. přenesená",J952,0)</f>
        <v>0</v>
      </c>
      <c r="BH952" s="149">
        <f>IF(N952="sníž. přenesená",J952,0)</f>
        <v>0</v>
      </c>
      <c r="BI952" s="149">
        <f>IF(N952="nulová",J952,0)</f>
        <v>0</v>
      </c>
      <c r="BJ952" s="17" t="s">
        <v>84</v>
      </c>
      <c r="BK952" s="149">
        <f>ROUND(I952*H952,2)</f>
        <v>0</v>
      </c>
      <c r="BL952" s="17" t="s">
        <v>288</v>
      </c>
      <c r="BM952" s="148" t="s">
        <v>1647</v>
      </c>
    </row>
    <row r="953" spans="2:65" s="12" customFormat="1" ht="11.25">
      <c r="B953" s="157"/>
      <c r="D953" s="150" t="s">
        <v>218</v>
      </c>
      <c r="E953" s="158" t="s">
        <v>1</v>
      </c>
      <c r="F953" s="159" t="s">
        <v>1648</v>
      </c>
      <c r="H953" s="160">
        <v>1</v>
      </c>
      <c r="I953" s="161"/>
      <c r="L953" s="157"/>
      <c r="M953" s="162"/>
      <c r="T953" s="163"/>
      <c r="AT953" s="158" t="s">
        <v>218</v>
      </c>
      <c r="AU953" s="158" t="s">
        <v>86</v>
      </c>
      <c r="AV953" s="12" t="s">
        <v>86</v>
      </c>
      <c r="AW953" s="12" t="s">
        <v>32</v>
      </c>
      <c r="AX953" s="12" t="s">
        <v>76</v>
      </c>
      <c r="AY953" s="158" t="s">
        <v>127</v>
      </c>
    </row>
    <row r="954" spans="2:65" s="12" customFormat="1" ht="11.25">
      <c r="B954" s="157"/>
      <c r="D954" s="150" t="s">
        <v>218</v>
      </c>
      <c r="E954" s="158" t="s">
        <v>1</v>
      </c>
      <c r="F954" s="159" t="s">
        <v>1649</v>
      </c>
      <c r="H954" s="160">
        <v>1</v>
      </c>
      <c r="I954" s="161"/>
      <c r="L954" s="157"/>
      <c r="M954" s="162"/>
      <c r="T954" s="163"/>
      <c r="AT954" s="158" t="s">
        <v>218</v>
      </c>
      <c r="AU954" s="158" t="s">
        <v>86</v>
      </c>
      <c r="AV954" s="12" t="s">
        <v>86</v>
      </c>
      <c r="AW954" s="12" t="s">
        <v>32</v>
      </c>
      <c r="AX954" s="12" t="s">
        <v>76</v>
      </c>
      <c r="AY954" s="158" t="s">
        <v>127</v>
      </c>
    </row>
    <row r="955" spans="2:65" s="12" customFormat="1" ht="11.25">
      <c r="B955" s="157"/>
      <c r="D955" s="150" t="s">
        <v>218</v>
      </c>
      <c r="E955" s="158" t="s">
        <v>1</v>
      </c>
      <c r="F955" s="159" t="s">
        <v>1650</v>
      </c>
      <c r="H955" s="160">
        <v>1</v>
      </c>
      <c r="I955" s="161"/>
      <c r="L955" s="157"/>
      <c r="M955" s="162"/>
      <c r="T955" s="163"/>
      <c r="AT955" s="158" t="s">
        <v>218</v>
      </c>
      <c r="AU955" s="158" t="s">
        <v>86</v>
      </c>
      <c r="AV955" s="12" t="s">
        <v>86</v>
      </c>
      <c r="AW955" s="12" t="s">
        <v>32</v>
      </c>
      <c r="AX955" s="12" t="s">
        <v>76</v>
      </c>
      <c r="AY955" s="158" t="s">
        <v>127</v>
      </c>
    </row>
    <row r="956" spans="2:65" s="13" customFormat="1" ht="11.25">
      <c r="B956" s="164"/>
      <c r="D956" s="150" t="s">
        <v>218</v>
      </c>
      <c r="E956" s="165" t="s">
        <v>1</v>
      </c>
      <c r="F956" s="166" t="s">
        <v>226</v>
      </c>
      <c r="H956" s="167">
        <v>3</v>
      </c>
      <c r="I956" s="168"/>
      <c r="L956" s="164"/>
      <c r="M956" s="169"/>
      <c r="T956" s="170"/>
      <c r="AT956" s="165" t="s">
        <v>218</v>
      </c>
      <c r="AU956" s="165" t="s">
        <v>86</v>
      </c>
      <c r="AV956" s="13" t="s">
        <v>148</v>
      </c>
      <c r="AW956" s="13" t="s">
        <v>32</v>
      </c>
      <c r="AX956" s="13" t="s">
        <v>84</v>
      </c>
      <c r="AY956" s="165" t="s">
        <v>127</v>
      </c>
    </row>
    <row r="957" spans="2:65" s="1" customFormat="1" ht="37.9" customHeight="1">
      <c r="B957" s="136"/>
      <c r="C957" s="178" t="s">
        <v>1651</v>
      </c>
      <c r="D957" s="178" t="s">
        <v>278</v>
      </c>
      <c r="E957" s="179" t="s">
        <v>1652</v>
      </c>
      <c r="F957" s="180" t="s">
        <v>1653</v>
      </c>
      <c r="G957" s="181" t="s">
        <v>405</v>
      </c>
      <c r="H957" s="182">
        <v>1</v>
      </c>
      <c r="I957" s="183"/>
      <c r="J957" s="184">
        <f>ROUND(I957*H957,2)</f>
        <v>0</v>
      </c>
      <c r="K957" s="180" t="s">
        <v>1</v>
      </c>
      <c r="L957" s="185"/>
      <c r="M957" s="186" t="s">
        <v>1</v>
      </c>
      <c r="N957" s="187" t="s">
        <v>41</v>
      </c>
      <c r="P957" s="146">
        <f>O957*H957</f>
        <v>0</v>
      </c>
      <c r="Q957" s="146">
        <v>2.0799999999999999E-2</v>
      </c>
      <c r="R957" s="146">
        <f>Q957*H957</f>
        <v>2.0799999999999999E-2</v>
      </c>
      <c r="S957" s="146">
        <v>0</v>
      </c>
      <c r="T957" s="147">
        <f>S957*H957</f>
        <v>0</v>
      </c>
      <c r="AR957" s="148" t="s">
        <v>376</v>
      </c>
      <c r="AT957" s="148" t="s">
        <v>278</v>
      </c>
      <c r="AU957" s="148" t="s">
        <v>86</v>
      </c>
      <c r="AY957" s="17" t="s">
        <v>127</v>
      </c>
      <c r="BE957" s="149">
        <f>IF(N957="základní",J957,0)</f>
        <v>0</v>
      </c>
      <c r="BF957" s="149">
        <f>IF(N957="snížená",J957,0)</f>
        <v>0</v>
      </c>
      <c r="BG957" s="149">
        <f>IF(N957="zákl. přenesená",J957,0)</f>
        <v>0</v>
      </c>
      <c r="BH957" s="149">
        <f>IF(N957="sníž. přenesená",J957,0)</f>
        <v>0</v>
      </c>
      <c r="BI957" s="149">
        <f>IF(N957="nulová",J957,0)</f>
        <v>0</v>
      </c>
      <c r="BJ957" s="17" t="s">
        <v>84</v>
      </c>
      <c r="BK957" s="149">
        <f>ROUND(I957*H957,2)</f>
        <v>0</v>
      </c>
      <c r="BL957" s="17" t="s">
        <v>288</v>
      </c>
      <c r="BM957" s="148" t="s">
        <v>1654</v>
      </c>
    </row>
    <row r="958" spans="2:65" s="1" customFormat="1" ht="37.9" customHeight="1">
      <c r="B958" s="136"/>
      <c r="C958" s="178" t="s">
        <v>1655</v>
      </c>
      <c r="D958" s="178" t="s">
        <v>278</v>
      </c>
      <c r="E958" s="179" t="s">
        <v>1656</v>
      </c>
      <c r="F958" s="180" t="s">
        <v>1657</v>
      </c>
      <c r="G958" s="181" t="s">
        <v>405</v>
      </c>
      <c r="H958" s="182">
        <v>1</v>
      </c>
      <c r="I958" s="183"/>
      <c r="J958" s="184">
        <f>ROUND(I958*H958,2)</f>
        <v>0</v>
      </c>
      <c r="K958" s="180" t="s">
        <v>1</v>
      </c>
      <c r="L958" s="185"/>
      <c r="M958" s="186" t="s">
        <v>1</v>
      </c>
      <c r="N958" s="187" t="s">
        <v>41</v>
      </c>
      <c r="P958" s="146">
        <f>O958*H958</f>
        <v>0</v>
      </c>
      <c r="Q958" s="146">
        <v>0.01</v>
      </c>
      <c r="R958" s="146">
        <f>Q958*H958</f>
        <v>0.01</v>
      </c>
      <c r="S958" s="146">
        <v>0</v>
      </c>
      <c r="T958" s="147">
        <f>S958*H958</f>
        <v>0</v>
      </c>
      <c r="AR958" s="148" t="s">
        <v>376</v>
      </c>
      <c r="AT958" s="148" t="s">
        <v>278</v>
      </c>
      <c r="AU958" s="148" t="s">
        <v>86</v>
      </c>
      <c r="AY958" s="17" t="s">
        <v>127</v>
      </c>
      <c r="BE958" s="149">
        <f>IF(N958="základní",J958,0)</f>
        <v>0</v>
      </c>
      <c r="BF958" s="149">
        <f>IF(N958="snížená",J958,0)</f>
        <v>0</v>
      </c>
      <c r="BG958" s="149">
        <f>IF(N958="zákl. přenesená",J958,0)</f>
        <v>0</v>
      </c>
      <c r="BH958" s="149">
        <f>IF(N958="sníž. přenesená",J958,0)</f>
        <v>0</v>
      </c>
      <c r="BI958" s="149">
        <f>IF(N958="nulová",J958,0)</f>
        <v>0</v>
      </c>
      <c r="BJ958" s="17" t="s">
        <v>84</v>
      </c>
      <c r="BK958" s="149">
        <f>ROUND(I958*H958,2)</f>
        <v>0</v>
      </c>
      <c r="BL958" s="17" t="s">
        <v>288</v>
      </c>
      <c r="BM958" s="148" t="s">
        <v>1658</v>
      </c>
    </row>
    <row r="959" spans="2:65" s="1" customFormat="1" ht="37.9" customHeight="1">
      <c r="B959" s="136"/>
      <c r="C959" s="178" t="s">
        <v>1659</v>
      </c>
      <c r="D959" s="178" t="s">
        <v>278</v>
      </c>
      <c r="E959" s="179" t="s">
        <v>1660</v>
      </c>
      <c r="F959" s="180" t="s">
        <v>1661</v>
      </c>
      <c r="G959" s="181" t="s">
        <v>405</v>
      </c>
      <c r="H959" s="182">
        <v>1</v>
      </c>
      <c r="I959" s="183"/>
      <c r="J959" s="184">
        <f>ROUND(I959*H959,2)</f>
        <v>0</v>
      </c>
      <c r="K959" s="180" t="s">
        <v>1</v>
      </c>
      <c r="L959" s="185"/>
      <c r="M959" s="186" t="s">
        <v>1</v>
      </c>
      <c r="N959" s="187" t="s">
        <v>41</v>
      </c>
      <c r="P959" s="146">
        <f>O959*H959</f>
        <v>0</v>
      </c>
      <c r="Q959" s="146">
        <v>3.8399999999999997E-2</v>
      </c>
      <c r="R959" s="146">
        <f>Q959*H959</f>
        <v>3.8399999999999997E-2</v>
      </c>
      <c r="S959" s="146">
        <v>0</v>
      </c>
      <c r="T959" s="147">
        <f>S959*H959</f>
        <v>0</v>
      </c>
      <c r="AR959" s="148" t="s">
        <v>376</v>
      </c>
      <c r="AT959" s="148" t="s">
        <v>278</v>
      </c>
      <c r="AU959" s="148" t="s">
        <v>86</v>
      </c>
      <c r="AY959" s="17" t="s">
        <v>127</v>
      </c>
      <c r="BE959" s="149">
        <f>IF(N959="základní",J959,0)</f>
        <v>0</v>
      </c>
      <c r="BF959" s="149">
        <f>IF(N959="snížená",J959,0)</f>
        <v>0</v>
      </c>
      <c r="BG959" s="149">
        <f>IF(N959="zákl. přenesená",J959,0)</f>
        <v>0</v>
      </c>
      <c r="BH959" s="149">
        <f>IF(N959="sníž. přenesená",J959,0)</f>
        <v>0</v>
      </c>
      <c r="BI959" s="149">
        <f>IF(N959="nulová",J959,0)</f>
        <v>0</v>
      </c>
      <c r="BJ959" s="17" t="s">
        <v>84</v>
      </c>
      <c r="BK959" s="149">
        <f>ROUND(I959*H959,2)</f>
        <v>0</v>
      </c>
      <c r="BL959" s="17" t="s">
        <v>288</v>
      </c>
      <c r="BM959" s="148" t="s">
        <v>1662</v>
      </c>
    </row>
    <row r="960" spans="2:65" s="1" customFormat="1" ht="24.2" customHeight="1">
      <c r="B960" s="136"/>
      <c r="C960" s="137" t="s">
        <v>1663</v>
      </c>
      <c r="D960" s="137" t="s">
        <v>130</v>
      </c>
      <c r="E960" s="138" t="s">
        <v>1664</v>
      </c>
      <c r="F960" s="139" t="s">
        <v>1665</v>
      </c>
      <c r="G960" s="140" t="s">
        <v>405</v>
      </c>
      <c r="H960" s="141">
        <v>3</v>
      </c>
      <c r="I960" s="142"/>
      <c r="J960" s="143">
        <f>ROUND(I960*H960,2)</f>
        <v>0</v>
      </c>
      <c r="K960" s="139" t="s">
        <v>134</v>
      </c>
      <c r="L960" s="32"/>
      <c r="M960" s="144" t="s">
        <v>1</v>
      </c>
      <c r="N960" s="145" t="s">
        <v>41</v>
      </c>
      <c r="P960" s="146">
        <f>O960*H960</f>
        <v>0</v>
      </c>
      <c r="Q960" s="146">
        <v>2.5999999999999998E-4</v>
      </c>
      <c r="R960" s="146">
        <f>Q960*H960</f>
        <v>7.7999999999999988E-4</v>
      </c>
      <c r="S960" s="146">
        <v>0</v>
      </c>
      <c r="T960" s="147">
        <f>S960*H960</f>
        <v>0</v>
      </c>
      <c r="AR960" s="148" t="s">
        <v>288</v>
      </c>
      <c r="AT960" s="148" t="s">
        <v>130</v>
      </c>
      <c r="AU960" s="148" t="s">
        <v>86</v>
      </c>
      <c r="AY960" s="17" t="s">
        <v>127</v>
      </c>
      <c r="BE960" s="149">
        <f>IF(N960="základní",J960,0)</f>
        <v>0</v>
      </c>
      <c r="BF960" s="149">
        <f>IF(N960="snížená",J960,0)</f>
        <v>0</v>
      </c>
      <c r="BG960" s="149">
        <f>IF(N960="zákl. přenesená",J960,0)</f>
        <v>0</v>
      </c>
      <c r="BH960" s="149">
        <f>IF(N960="sníž. přenesená",J960,0)</f>
        <v>0</v>
      </c>
      <c r="BI960" s="149">
        <f>IF(N960="nulová",J960,0)</f>
        <v>0</v>
      </c>
      <c r="BJ960" s="17" t="s">
        <v>84</v>
      </c>
      <c r="BK960" s="149">
        <f>ROUND(I960*H960,2)</f>
        <v>0</v>
      </c>
      <c r="BL960" s="17" t="s">
        <v>288</v>
      </c>
      <c r="BM960" s="148" t="s">
        <v>1666</v>
      </c>
    </row>
    <row r="961" spans="2:65" s="12" customFormat="1" ht="11.25">
      <c r="B961" s="157"/>
      <c r="D961" s="150" t="s">
        <v>218</v>
      </c>
      <c r="E961" s="158" t="s">
        <v>1</v>
      </c>
      <c r="F961" s="159" t="s">
        <v>1667</v>
      </c>
      <c r="H961" s="160">
        <v>1</v>
      </c>
      <c r="I961" s="161"/>
      <c r="L961" s="157"/>
      <c r="M961" s="162"/>
      <c r="T961" s="163"/>
      <c r="AT961" s="158" t="s">
        <v>218</v>
      </c>
      <c r="AU961" s="158" t="s">
        <v>86</v>
      </c>
      <c r="AV961" s="12" t="s">
        <v>86</v>
      </c>
      <c r="AW961" s="12" t="s">
        <v>32</v>
      </c>
      <c r="AX961" s="12" t="s">
        <v>76</v>
      </c>
      <c r="AY961" s="158" t="s">
        <v>127</v>
      </c>
    </row>
    <row r="962" spans="2:65" s="12" customFormat="1" ht="11.25">
      <c r="B962" s="157"/>
      <c r="D962" s="150" t="s">
        <v>218</v>
      </c>
      <c r="E962" s="158" t="s">
        <v>1</v>
      </c>
      <c r="F962" s="159" t="s">
        <v>1668</v>
      </c>
      <c r="H962" s="160">
        <v>1</v>
      </c>
      <c r="I962" s="161"/>
      <c r="L962" s="157"/>
      <c r="M962" s="162"/>
      <c r="T962" s="163"/>
      <c r="AT962" s="158" t="s">
        <v>218</v>
      </c>
      <c r="AU962" s="158" t="s">
        <v>86</v>
      </c>
      <c r="AV962" s="12" t="s">
        <v>86</v>
      </c>
      <c r="AW962" s="12" t="s">
        <v>32</v>
      </c>
      <c r="AX962" s="12" t="s">
        <v>76</v>
      </c>
      <c r="AY962" s="158" t="s">
        <v>127</v>
      </c>
    </row>
    <row r="963" spans="2:65" s="12" customFormat="1" ht="11.25">
      <c r="B963" s="157"/>
      <c r="D963" s="150" t="s">
        <v>218</v>
      </c>
      <c r="E963" s="158" t="s">
        <v>1</v>
      </c>
      <c r="F963" s="159" t="s">
        <v>1669</v>
      </c>
      <c r="H963" s="160">
        <v>1</v>
      </c>
      <c r="I963" s="161"/>
      <c r="L963" s="157"/>
      <c r="M963" s="162"/>
      <c r="T963" s="163"/>
      <c r="AT963" s="158" t="s">
        <v>218</v>
      </c>
      <c r="AU963" s="158" t="s">
        <v>86</v>
      </c>
      <c r="AV963" s="12" t="s">
        <v>86</v>
      </c>
      <c r="AW963" s="12" t="s">
        <v>32</v>
      </c>
      <c r="AX963" s="12" t="s">
        <v>76</v>
      </c>
      <c r="AY963" s="158" t="s">
        <v>127</v>
      </c>
    </row>
    <row r="964" spans="2:65" s="13" customFormat="1" ht="11.25">
      <c r="B964" s="164"/>
      <c r="D964" s="150" t="s">
        <v>218</v>
      </c>
      <c r="E964" s="165" t="s">
        <v>1</v>
      </c>
      <c r="F964" s="166" t="s">
        <v>226</v>
      </c>
      <c r="H964" s="167">
        <v>3</v>
      </c>
      <c r="I964" s="168"/>
      <c r="L964" s="164"/>
      <c r="M964" s="169"/>
      <c r="T964" s="170"/>
      <c r="AT964" s="165" t="s">
        <v>218</v>
      </c>
      <c r="AU964" s="165" t="s">
        <v>86</v>
      </c>
      <c r="AV964" s="13" t="s">
        <v>148</v>
      </c>
      <c r="AW964" s="13" t="s">
        <v>32</v>
      </c>
      <c r="AX964" s="13" t="s">
        <v>84</v>
      </c>
      <c r="AY964" s="165" t="s">
        <v>127</v>
      </c>
    </row>
    <row r="965" spans="2:65" s="1" customFormat="1" ht="49.15" customHeight="1">
      <c r="B965" s="136"/>
      <c r="C965" s="178" t="s">
        <v>1670</v>
      </c>
      <c r="D965" s="178" t="s">
        <v>278</v>
      </c>
      <c r="E965" s="179" t="s">
        <v>1671</v>
      </c>
      <c r="F965" s="180" t="s">
        <v>1672</v>
      </c>
      <c r="G965" s="181" t="s">
        <v>405</v>
      </c>
      <c r="H965" s="182">
        <v>1</v>
      </c>
      <c r="I965" s="183"/>
      <c r="J965" s="184">
        <f>ROUND(I965*H965,2)</f>
        <v>0</v>
      </c>
      <c r="K965" s="180" t="s">
        <v>1</v>
      </c>
      <c r="L965" s="185"/>
      <c r="M965" s="186" t="s">
        <v>1</v>
      </c>
      <c r="N965" s="187" t="s">
        <v>41</v>
      </c>
      <c r="P965" s="146">
        <f>O965*H965</f>
        <v>0</v>
      </c>
      <c r="Q965" s="146">
        <v>2.2499999999999999E-2</v>
      </c>
      <c r="R965" s="146">
        <f>Q965*H965</f>
        <v>2.2499999999999999E-2</v>
      </c>
      <c r="S965" s="146">
        <v>0</v>
      </c>
      <c r="T965" s="147">
        <f>S965*H965</f>
        <v>0</v>
      </c>
      <c r="AR965" s="148" t="s">
        <v>376</v>
      </c>
      <c r="AT965" s="148" t="s">
        <v>278</v>
      </c>
      <c r="AU965" s="148" t="s">
        <v>86</v>
      </c>
      <c r="AY965" s="17" t="s">
        <v>127</v>
      </c>
      <c r="BE965" s="149">
        <f>IF(N965="základní",J965,0)</f>
        <v>0</v>
      </c>
      <c r="BF965" s="149">
        <f>IF(N965="snížená",J965,0)</f>
        <v>0</v>
      </c>
      <c r="BG965" s="149">
        <f>IF(N965="zákl. přenesená",J965,0)</f>
        <v>0</v>
      </c>
      <c r="BH965" s="149">
        <f>IF(N965="sníž. přenesená",J965,0)</f>
        <v>0</v>
      </c>
      <c r="BI965" s="149">
        <f>IF(N965="nulová",J965,0)</f>
        <v>0</v>
      </c>
      <c r="BJ965" s="17" t="s">
        <v>84</v>
      </c>
      <c r="BK965" s="149">
        <f>ROUND(I965*H965,2)</f>
        <v>0</v>
      </c>
      <c r="BL965" s="17" t="s">
        <v>288</v>
      </c>
      <c r="BM965" s="148" t="s">
        <v>1673</v>
      </c>
    </row>
    <row r="966" spans="2:65" s="1" customFormat="1" ht="37.9" customHeight="1">
      <c r="B966" s="136"/>
      <c r="C966" s="178" t="s">
        <v>1674</v>
      </c>
      <c r="D966" s="178" t="s">
        <v>278</v>
      </c>
      <c r="E966" s="179" t="s">
        <v>1675</v>
      </c>
      <c r="F966" s="180" t="s">
        <v>1676</v>
      </c>
      <c r="G966" s="181" t="s">
        <v>405</v>
      </c>
      <c r="H966" s="182">
        <v>1</v>
      </c>
      <c r="I966" s="183"/>
      <c r="J966" s="184">
        <f>ROUND(I966*H966,2)</f>
        <v>0</v>
      </c>
      <c r="K966" s="180" t="s">
        <v>1</v>
      </c>
      <c r="L966" s="185"/>
      <c r="M966" s="186" t="s">
        <v>1</v>
      </c>
      <c r="N966" s="187" t="s">
        <v>41</v>
      </c>
      <c r="P966" s="146">
        <f>O966*H966</f>
        <v>0</v>
      </c>
      <c r="Q966" s="146">
        <v>1.7999999999999999E-2</v>
      </c>
      <c r="R966" s="146">
        <f>Q966*H966</f>
        <v>1.7999999999999999E-2</v>
      </c>
      <c r="S966" s="146">
        <v>0</v>
      </c>
      <c r="T966" s="147">
        <f>S966*H966</f>
        <v>0</v>
      </c>
      <c r="AR966" s="148" t="s">
        <v>376</v>
      </c>
      <c r="AT966" s="148" t="s">
        <v>278</v>
      </c>
      <c r="AU966" s="148" t="s">
        <v>86</v>
      </c>
      <c r="AY966" s="17" t="s">
        <v>127</v>
      </c>
      <c r="BE966" s="149">
        <f>IF(N966="základní",J966,0)</f>
        <v>0</v>
      </c>
      <c r="BF966" s="149">
        <f>IF(N966="snížená",J966,0)</f>
        <v>0</v>
      </c>
      <c r="BG966" s="149">
        <f>IF(N966="zákl. přenesená",J966,0)</f>
        <v>0</v>
      </c>
      <c r="BH966" s="149">
        <f>IF(N966="sníž. přenesená",J966,0)</f>
        <v>0</v>
      </c>
      <c r="BI966" s="149">
        <f>IF(N966="nulová",J966,0)</f>
        <v>0</v>
      </c>
      <c r="BJ966" s="17" t="s">
        <v>84</v>
      </c>
      <c r="BK966" s="149">
        <f>ROUND(I966*H966,2)</f>
        <v>0</v>
      </c>
      <c r="BL966" s="17" t="s">
        <v>288</v>
      </c>
      <c r="BM966" s="148" t="s">
        <v>1677</v>
      </c>
    </row>
    <row r="967" spans="2:65" s="1" customFormat="1" ht="44.25" customHeight="1">
      <c r="B967" s="136"/>
      <c r="C967" s="178" t="s">
        <v>1678</v>
      </c>
      <c r="D967" s="178" t="s">
        <v>278</v>
      </c>
      <c r="E967" s="179" t="s">
        <v>1679</v>
      </c>
      <c r="F967" s="180" t="s">
        <v>1680</v>
      </c>
      <c r="G967" s="181" t="s">
        <v>405</v>
      </c>
      <c r="H967" s="182">
        <v>1</v>
      </c>
      <c r="I967" s="183"/>
      <c r="J967" s="184">
        <f>ROUND(I967*H967,2)</f>
        <v>0</v>
      </c>
      <c r="K967" s="180" t="s">
        <v>1</v>
      </c>
      <c r="L967" s="185"/>
      <c r="M967" s="186" t="s">
        <v>1</v>
      </c>
      <c r="N967" s="187" t="s">
        <v>41</v>
      </c>
      <c r="P967" s="146">
        <f>O967*H967</f>
        <v>0</v>
      </c>
      <c r="Q967" s="146">
        <v>2.9600000000000001E-2</v>
      </c>
      <c r="R967" s="146">
        <f>Q967*H967</f>
        <v>2.9600000000000001E-2</v>
      </c>
      <c r="S967" s="146">
        <v>0</v>
      </c>
      <c r="T967" s="147">
        <f>S967*H967</f>
        <v>0</v>
      </c>
      <c r="AR967" s="148" t="s">
        <v>376</v>
      </c>
      <c r="AT967" s="148" t="s">
        <v>278</v>
      </c>
      <c r="AU967" s="148" t="s">
        <v>86</v>
      </c>
      <c r="AY967" s="17" t="s">
        <v>127</v>
      </c>
      <c r="BE967" s="149">
        <f>IF(N967="základní",J967,0)</f>
        <v>0</v>
      </c>
      <c r="BF967" s="149">
        <f>IF(N967="snížená",J967,0)</f>
        <v>0</v>
      </c>
      <c r="BG967" s="149">
        <f>IF(N967="zákl. přenesená",J967,0)</f>
        <v>0</v>
      </c>
      <c r="BH967" s="149">
        <f>IF(N967="sníž. přenesená",J967,0)</f>
        <v>0</v>
      </c>
      <c r="BI967" s="149">
        <f>IF(N967="nulová",J967,0)</f>
        <v>0</v>
      </c>
      <c r="BJ967" s="17" t="s">
        <v>84</v>
      </c>
      <c r="BK967" s="149">
        <f>ROUND(I967*H967,2)</f>
        <v>0</v>
      </c>
      <c r="BL967" s="17" t="s">
        <v>288</v>
      </c>
      <c r="BM967" s="148" t="s">
        <v>1681</v>
      </c>
    </row>
    <row r="968" spans="2:65" s="1" customFormat="1" ht="37.9" customHeight="1">
      <c r="B968" s="136"/>
      <c r="C968" s="137" t="s">
        <v>1682</v>
      </c>
      <c r="D968" s="137" t="s">
        <v>130</v>
      </c>
      <c r="E968" s="138" t="s">
        <v>1683</v>
      </c>
      <c r="F968" s="139" t="s">
        <v>1684</v>
      </c>
      <c r="G968" s="140" t="s">
        <v>405</v>
      </c>
      <c r="H968" s="141">
        <v>1</v>
      </c>
      <c r="I968" s="142"/>
      <c r="J968" s="143">
        <f>ROUND(I968*H968,2)</f>
        <v>0</v>
      </c>
      <c r="K968" s="139" t="s">
        <v>1</v>
      </c>
      <c r="L968" s="32"/>
      <c r="M968" s="144" t="s">
        <v>1</v>
      </c>
      <c r="N968" s="145" t="s">
        <v>41</v>
      </c>
      <c r="P968" s="146">
        <f>O968*H968</f>
        <v>0</v>
      </c>
      <c r="Q968" s="146">
        <v>0.126</v>
      </c>
      <c r="R968" s="146">
        <f>Q968*H968</f>
        <v>0.126</v>
      </c>
      <c r="S968" s="146">
        <v>2.5000000000000001E-2</v>
      </c>
      <c r="T968" s="147">
        <f>S968*H968</f>
        <v>2.5000000000000001E-2</v>
      </c>
      <c r="AR968" s="148" t="s">
        <v>288</v>
      </c>
      <c r="AT968" s="148" t="s">
        <v>130</v>
      </c>
      <c r="AU968" s="148" t="s">
        <v>86</v>
      </c>
      <c r="AY968" s="17" t="s">
        <v>127</v>
      </c>
      <c r="BE968" s="149">
        <f>IF(N968="základní",J968,0)</f>
        <v>0</v>
      </c>
      <c r="BF968" s="149">
        <f>IF(N968="snížená",J968,0)</f>
        <v>0</v>
      </c>
      <c r="BG968" s="149">
        <f>IF(N968="zákl. přenesená",J968,0)</f>
        <v>0</v>
      </c>
      <c r="BH968" s="149">
        <f>IF(N968="sníž. přenesená",J968,0)</f>
        <v>0</v>
      </c>
      <c r="BI968" s="149">
        <f>IF(N968="nulová",J968,0)</f>
        <v>0</v>
      </c>
      <c r="BJ968" s="17" t="s">
        <v>84</v>
      </c>
      <c r="BK968" s="149">
        <f>ROUND(I968*H968,2)</f>
        <v>0</v>
      </c>
      <c r="BL968" s="17" t="s">
        <v>288</v>
      </c>
      <c r="BM968" s="148" t="s">
        <v>1685</v>
      </c>
    </row>
    <row r="969" spans="2:65" s="1" customFormat="1" ht="62.65" customHeight="1">
      <c r="B969" s="136"/>
      <c r="C969" s="137" t="s">
        <v>1686</v>
      </c>
      <c r="D969" s="137" t="s">
        <v>130</v>
      </c>
      <c r="E969" s="138" t="s">
        <v>1687</v>
      </c>
      <c r="F969" s="139" t="s">
        <v>1688</v>
      </c>
      <c r="G969" s="140" t="s">
        <v>405</v>
      </c>
      <c r="H969" s="141">
        <v>1</v>
      </c>
      <c r="I969" s="142"/>
      <c r="J969" s="143">
        <f>ROUND(I969*H969,2)</f>
        <v>0</v>
      </c>
      <c r="K969" s="139" t="s">
        <v>1</v>
      </c>
      <c r="L969" s="32"/>
      <c r="M969" s="144" t="s">
        <v>1</v>
      </c>
      <c r="N969" s="145" t="s">
        <v>41</v>
      </c>
      <c r="P969" s="146">
        <f>O969*H969</f>
        <v>0</v>
      </c>
      <c r="Q969" s="146">
        <v>1.2E-2</v>
      </c>
      <c r="R969" s="146">
        <f>Q969*H969</f>
        <v>1.2E-2</v>
      </c>
      <c r="S969" s="146">
        <v>0</v>
      </c>
      <c r="T969" s="147">
        <f>S969*H969</f>
        <v>0</v>
      </c>
      <c r="AR969" s="148" t="s">
        <v>288</v>
      </c>
      <c r="AT969" s="148" t="s">
        <v>130</v>
      </c>
      <c r="AU969" s="148" t="s">
        <v>86</v>
      </c>
      <c r="AY969" s="17" t="s">
        <v>127</v>
      </c>
      <c r="BE969" s="149">
        <f>IF(N969="základní",J969,0)</f>
        <v>0</v>
      </c>
      <c r="BF969" s="149">
        <f>IF(N969="snížená",J969,0)</f>
        <v>0</v>
      </c>
      <c r="BG969" s="149">
        <f>IF(N969="zákl. přenesená",J969,0)</f>
        <v>0</v>
      </c>
      <c r="BH969" s="149">
        <f>IF(N969="sníž. přenesená",J969,0)</f>
        <v>0</v>
      </c>
      <c r="BI969" s="149">
        <f>IF(N969="nulová",J969,0)</f>
        <v>0</v>
      </c>
      <c r="BJ969" s="17" t="s">
        <v>84</v>
      </c>
      <c r="BK969" s="149">
        <f>ROUND(I969*H969,2)</f>
        <v>0</v>
      </c>
      <c r="BL969" s="17" t="s">
        <v>288</v>
      </c>
      <c r="BM969" s="148" t="s">
        <v>1689</v>
      </c>
    </row>
    <row r="970" spans="2:65" s="1" customFormat="1" ht="19.5">
      <c r="B970" s="32"/>
      <c r="D970" s="150" t="s">
        <v>137</v>
      </c>
      <c r="F970" s="151" t="s">
        <v>1690</v>
      </c>
      <c r="I970" s="152"/>
      <c r="L970" s="32"/>
      <c r="M970" s="153"/>
      <c r="T970" s="56"/>
      <c r="AT970" s="17" t="s">
        <v>137</v>
      </c>
      <c r="AU970" s="17" t="s">
        <v>86</v>
      </c>
    </row>
    <row r="971" spans="2:65" s="1" customFormat="1" ht="24.2" customHeight="1">
      <c r="B971" s="136"/>
      <c r="C971" s="137" t="s">
        <v>1691</v>
      </c>
      <c r="D971" s="137" t="s">
        <v>130</v>
      </c>
      <c r="E971" s="138" t="s">
        <v>1692</v>
      </c>
      <c r="F971" s="139" t="s">
        <v>1693</v>
      </c>
      <c r="G971" s="140" t="s">
        <v>314</v>
      </c>
      <c r="H971" s="141">
        <v>81.599999999999994</v>
      </c>
      <c r="I971" s="142"/>
      <c r="J971" s="143">
        <f>ROUND(I971*H971,2)</f>
        <v>0</v>
      </c>
      <c r="K971" s="139" t="s">
        <v>134</v>
      </c>
      <c r="L971" s="32"/>
      <c r="M971" s="144" t="s">
        <v>1</v>
      </c>
      <c r="N971" s="145" t="s">
        <v>41</v>
      </c>
      <c r="P971" s="146">
        <f>O971*H971</f>
        <v>0</v>
      </c>
      <c r="Q971" s="146">
        <v>3.0000000000000001E-5</v>
      </c>
      <c r="R971" s="146">
        <f>Q971*H971</f>
        <v>2.4480000000000001E-3</v>
      </c>
      <c r="S971" s="146">
        <v>0</v>
      </c>
      <c r="T971" s="147">
        <f>S971*H971</f>
        <v>0</v>
      </c>
      <c r="AR971" s="148" t="s">
        <v>288</v>
      </c>
      <c r="AT971" s="148" t="s">
        <v>130</v>
      </c>
      <c r="AU971" s="148" t="s">
        <v>86</v>
      </c>
      <c r="AY971" s="17" t="s">
        <v>127</v>
      </c>
      <c r="BE971" s="149">
        <f>IF(N971="základní",J971,0)</f>
        <v>0</v>
      </c>
      <c r="BF971" s="149">
        <f>IF(N971="snížená",J971,0)</f>
        <v>0</v>
      </c>
      <c r="BG971" s="149">
        <f>IF(N971="zákl. přenesená",J971,0)</f>
        <v>0</v>
      </c>
      <c r="BH971" s="149">
        <f>IF(N971="sníž. přenesená",J971,0)</f>
        <v>0</v>
      </c>
      <c r="BI971" s="149">
        <f>IF(N971="nulová",J971,0)</f>
        <v>0</v>
      </c>
      <c r="BJ971" s="17" t="s">
        <v>84</v>
      </c>
      <c r="BK971" s="149">
        <f>ROUND(I971*H971,2)</f>
        <v>0</v>
      </c>
      <c r="BL971" s="17" t="s">
        <v>288</v>
      </c>
      <c r="BM971" s="148" t="s">
        <v>1694</v>
      </c>
    </row>
    <row r="972" spans="2:65" s="12" customFormat="1" ht="11.25">
      <c r="B972" s="157"/>
      <c r="D972" s="150" t="s">
        <v>218</v>
      </c>
      <c r="E972" s="158" t="s">
        <v>1</v>
      </c>
      <c r="F972" s="159" t="s">
        <v>1695</v>
      </c>
      <c r="H972" s="160">
        <v>3</v>
      </c>
      <c r="I972" s="161"/>
      <c r="L972" s="157"/>
      <c r="M972" s="162"/>
      <c r="T972" s="163"/>
      <c r="AT972" s="158" t="s">
        <v>218</v>
      </c>
      <c r="AU972" s="158" t="s">
        <v>86</v>
      </c>
      <c r="AV972" s="12" t="s">
        <v>86</v>
      </c>
      <c r="AW972" s="12" t="s">
        <v>32</v>
      </c>
      <c r="AX972" s="12" t="s">
        <v>76</v>
      </c>
      <c r="AY972" s="158" t="s">
        <v>127</v>
      </c>
    </row>
    <row r="973" spans="2:65" s="12" customFormat="1" ht="11.25">
      <c r="B973" s="157"/>
      <c r="D973" s="150" t="s">
        <v>218</v>
      </c>
      <c r="E973" s="158" t="s">
        <v>1</v>
      </c>
      <c r="F973" s="159" t="s">
        <v>1696</v>
      </c>
      <c r="H973" s="160">
        <v>11.6</v>
      </c>
      <c r="I973" s="161"/>
      <c r="L973" s="157"/>
      <c r="M973" s="162"/>
      <c r="T973" s="163"/>
      <c r="AT973" s="158" t="s">
        <v>218</v>
      </c>
      <c r="AU973" s="158" t="s">
        <v>86</v>
      </c>
      <c r="AV973" s="12" t="s">
        <v>86</v>
      </c>
      <c r="AW973" s="12" t="s">
        <v>32</v>
      </c>
      <c r="AX973" s="12" t="s">
        <v>76</v>
      </c>
      <c r="AY973" s="158" t="s">
        <v>127</v>
      </c>
    </row>
    <row r="974" spans="2:65" s="12" customFormat="1" ht="11.25">
      <c r="B974" s="157"/>
      <c r="D974" s="150" t="s">
        <v>218</v>
      </c>
      <c r="E974" s="158" t="s">
        <v>1</v>
      </c>
      <c r="F974" s="159" t="s">
        <v>1697</v>
      </c>
      <c r="H974" s="160">
        <v>7.8</v>
      </c>
      <c r="I974" s="161"/>
      <c r="L974" s="157"/>
      <c r="M974" s="162"/>
      <c r="T974" s="163"/>
      <c r="AT974" s="158" t="s">
        <v>218</v>
      </c>
      <c r="AU974" s="158" t="s">
        <v>86</v>
      </c>
      <c r="AV974" s="12" t="s">
        <v>86</v>
      </c>
      <c r="AW974" s="12" t="s">
        <v>32</v>
      </c>
      <c r="AX974" s="12" t="s">
        <v>76</v>
      </c>
      <c r="AY974" s="158" t="s">
        <v>127</v>
      </c>
    </row>
    <row r="975" spans="2:65" s="12" customFormat="1" ht="11.25">
      <c r="B975" s="157"/>
      <c r="D975" s="150" t="s">
        <v>218</v>
      </c>
      <c r="E975" s="158" t="s">
        <v>1</v>
      </c>
      <c r="F975" s="159" t="s">
        <v>1698</v>
      </c>
      <c r="H975" s="160">
        <v>3</v>
      </c>
      <c r="I975" s="161"/>
      <c r="L975" s="157"/>
      <c r="M975" s="162"/>
      <c r="T975" s="163"/>
      <c r="AT975" s="158" t="s">
        <v>218</v>
      </c>
      <c r="AU975" s="158" t="s">
        <v>86</v>
      </c>
      <c r="AV975" s="12" t="s">
        <v>86</v>
      </c>
      <c r="AW975" s="12" t="s">
        <v>32</v>
      </c>
      <c r="AX975" s="12" t="s">
        <v>76</v>
      </c>
      <c r="AY975" s="158" t="s">
        <v>127</v>
      </c>
    </row>
    <row r="976" spans="2:65" s="12" customFormat="1" ht="11.25">
      <c r="B976" s="157"/>
      <c r="D976" s="150" t="s">
        <v>218</v>
      </c>
      <c r="E976" s="158" t="s">
        <v>1</v>
      </c>
      <c r="F976" s="159" t="s">
        <v>1699</v>
      </c>
      <c r="H976" s="160">
        <v>4.4000000000000004</v>
      </c>
      <c r="I976" s="161"/>
      <c r="L976" s="157"/>
      <c r="M976" s="162"/>
      <c r="T976" s="163"/>
      <c r="AT976" s="158" t="s">
        <v>218</v>
      </c>
      <c r="AU976" s="158" t="s">
        <v>86</v>
      </c>
      <c r="AV976" s="12" t="s">
        <v>86</v>
      </c>
      <c r="AW976" s="12" t="s">
        <v>32</v>
      </c>
      <c r="AX976" s="12" t="s">
        <v>76</v>
      </c>
      <c r="AY976" s="158" t="s">
        <v>127</v>
      </c>
    </row>
    <row r="977" spans="2:65" s="12" customFormat="1" ht="11.25">
      <c r="B977" s="157"/>
      <c r="D977" s="150" t="s">
        <v>218</v>
      </c>
      <c r="E977" s="158" t="s">
        <v>1</v>
      </c>
      <c r="F977" s="159" t="s">
        <v>1700</v>
      </c>
      <c r="H977" s="160">
        <v>3.4</v>
      </c>
      <c r="I977" s="161"/>
      <c r="L977" s="157"/>
      <c r="M977" s="162"/>
      <c r="T977" s="163"/>
      <c r="AT977" s="158" t="s">
        <v>218</v>
      </c>
      <c r="AU977" s="158" t="s">
        <v>86</v>
      </c>
      <c r="AV977" s="12" t="s">
        <v>86</v>
      </c>
      <c r="AW977" s="12" t="s">
        <v>32</v>
      </c>
      <c r="AX977" s="12" t="s">
        <v>76</v>
      </c>
      <c r="AY977" s="158" t="s">
        <v>127</v>
      </c>
    </row>
    <row r="978" spans="2:65" s="12" customFormat="1" ht="11.25">
      <c r="B978" s="157"/>
      <c r="D978" s="150" t="s">
        <v>218</v>
      </c>
      <c r="E978" s="158" t="s">
        <v>1</v>
      </c>
      <c r="F978" s="159" t="s">
        <v>1701</v>
      </c>
      <c r="H978" s="160">
        <v>2</v>
      </c>
      <c r="I978" s="161"/>
      <c r="L978" s="157"/>
      <c r="M978" s="162"/>
      <c r="T978" s="163"/>
      <c r="AT978" s="158" t="s">
        <v>218</v>
      </c>
      <c r="AU978" s="158" t="s">
        <v>86</v>
      </c>
      <c r="AV978" s="12" t="s">
        <v>86</v>
      </c>
      <c r="AW978" s="12" t="s">
        <v>32</v>
      </c>
      <c r="AX978" s="12" t="s">
        <v>76</v>
      </c>
      <c r="AY978" s="158" t="s">
        <v>127</v>
      </c>
    </row>
    <row r="979" spans="2:65" s="12" customFormat="1" ht="11.25">
      <c r="B979" s="157"/>
      <c r="D979" s="150" t="s">
        <v>218</v>
      </c>
      <c r="E979" s="158" t="s">
        <v>1</v>
      </c>
      <c r="F979" s="159" t="s">
        <v>1702</v>
      </c>
      <c r="H979" s="160">
        <v>5.6</v>
      </c>
      <c r="I979" s="161"/>
      <c r="L979" s="157"/>
      <c r="M979" s="162"/>
      <c r="T979" s="163"/>
      <c r="AT979" s="158" t="s">
        <v>218</v>
      </c>
      <c r="AU979" s="158" t="s">
        <v>86</v>
      </c>
      <c r="AV979" s="12" t="s">
        <v>86</v>
      </c>
      <c r="AW979" s="12" t="s">
        <v>32</v>
      </c>
      <c r="AX979" s="12" t="s">
        <v>76</v>
      </c>
      <c r="AY979" s="158" t="s">
        <v>127</v>
      </c>
    </row>
    <row r="980" spans="2:65" s="14" customFormat="1" ht="11.25">
      <c r="B980" s="171"/>
      <c r="D980" s="150" t="s">
        <v>218</v>
      </c>
      <c r="E980" s="172" t="s">
        <v>1</v>
      </c>
      <c r="F980" s="173" t="s">
        <v>1703</v>
      </c>
      <c r="H980" s="174">
        <v>40.799999999999997</v>
      </c>
      <c r="I980" s="175"/>
      <c r="L980" s="171"/>
      <c r="M980" s="176"/>
      <c r="T980" s="177"/>
      <c r="AT980" s="172" t="s">
        <v>218</v>
      </c>
      <c r="AU980" s="172" t="s">
        <v>86</v>
      </c>
      <c r="AV980" s="14" t="s">
        <v>144</v>
      </c>
      <c r="AW980" s="14" t="s">
        <v>32</v>
      </c>
      <c r="AX980" s="14" t="s">
        <v>76</v>
      </c>
      <c r="AY980" s="172" t="s">
        <v>127</v>
      </c>
    </row>
    <row r="981" spans="2:65" s="12" customFormat="1" ht="11.25">
      <c r="B981" s="157"/>
      <c r="D981" s="150" t="s">
        <v>218</v>
      </c>
      <c r="E981" s="158" t="s">
        <v>1</v>
      </c>
      <c r="F981" s="159" t="s">
        <v>1704</v>
      </c>
      <c r="H981" s="160">
        <v>40.799999999999997</v>
      </c>
      <c r="I981" s="161"/>
      <c r="L981" s="157"/>
      <c r="M981" s="162"/>
      <c r="T981" s="163"/>
      <c r="AT981" s="158" t="s">
        <v>218</v>
      </c>
      <c r="AU981" s="158" t="s">
        <v>86</v>
      </c>
      <c r="AV981" s="12" t="s">
        <v>86</v>
      </c>
      <c r="AW981" s="12" t="s">
        <v>32</v>
      </c>
      <c r="AX981" s="12" t="s">
        <v>76</v>
      </c>
      <c r="AY981" s="158" t="s">
        <v>127</v>
      </c>
    </row>
    <row r="982" spans="2:65" s="14" customFormat="1" ht="11.25">
      <c r="B982" s="171"/>
      <c r="D982" s="150" t="s">
        <v>218</v>
      </c>
      <c r="E982" s="172" t="s">
        <v>1</v>
      </c>
      <c r="F982" s="173" t="s">
        <v>1705</v>
      </c>
      <c r="H982" s="174">
        <v>40.799999999999997</v>
      </c>
      <c r="I982" s="175"/>
      <c r="L982" s="171"/>
      <c r="M982" s="176"/>
      <c r="T982" s="177"/>
      <c r="AT982" s="172" t="s">
        <v>218</v>
      </c>
      <c r="AU982" s="172" t="s">
        <v>86</v>
      </c>
      <c r="AV982" s="14" t="s">
        <v>144</v>
      </c>
      <c r="AW982" s="14" t="s">
        <v>32</v>
      </c>
      <c r="AX982" s="14" t="s">
        <v>76</v>
      </c>
      <c r="AY982" s="172" t="s">
        <v>127</v>
      </c>
    </row>
    <row r="983" spans="2:65" s="13" customFormat="1" ht="11.25">
      <c r="B983" s="164"/>
      <c r="D983" s="150" t="s">
        <v>218</v>
      </c>
      <c r="E983" s="165" t="s">
        <v>1</v>
      </c>
      <c r="F983" s="166" t="s">
        <v>226</v>
      </c>
      <c r="H983" s="167">
        <v>81.599999999999994</v>
      </c>
      <c r="I983" s="168"/>
      <c r="L983" s="164"/>
      <c r="M983" s="169"/>
      <c r="T983" s="170"/>
      <c r="AT983" s="165" t="s">
        <v>218</v>
      </c>
      <c r="AU983" s="165" t="s">
        <v>86</v>
      </c>
      <c r="AV983" s="13" t="s">
        <v>148</v>
      </c>
      <c r="AW983" s="13" t="s">
        <v>32</v>
      </c>
      <c r="AX983" s="13" t="s">
        <v>84</v>
      </c>
      <c r="AY983" s="165" t="s">
        <v>127</v>
      </c>
    </row>
    <row r="984" spans="2:65" s="1" customFormat="1" ht="24.2" customHeight="1">
      <c r="B984" s="136"/>
      <c r="C984" s="178" t="s">
        <v>1706</v>
      </c>
      <c r="D984" s="178" t="s">
        <v>278</v>
      </c>
      <c r="E984" s="179" t="s">
        <v>1707</v>
      </c>
      <c r="F984" s="180" t="s">
        <v>1708</v>
      </c>
      <c r="G984" s="181" t="s">
        <v>314</v>
      </c>
      <c r="H984" s="182">
        <v>44.88</v>
      </c>
      <c r="I984" s="183"/>
      <c r="J984" s="184">
        <f>ROUND(I984*H984,2)</f>
        <v>0</v>
      </c>
      <c r="K984" s="180" t="s">
        <v>134</v>
      </c>
      <c r="L984" s="185"/>
      <c r="M984" s="186" t="s">
        <v>1</v>
      </c>
      <c r="N984" s="187" t="s">
        <v>41</v>
      </c>
      <c r="P984" s="146">
        <f>O984*H984</f>
        <v>0</v>
      </c>
      <c r="Q984" s="146">
        <v>5.0000000000000002E-5</v>
      </c>
      <c r="R984" s="146">
        <f>Q984*H984</f>
        <v>2.2440000000000003E-3</v>
      </c>
      <c r="S984" s="146">
        <v>0</v>
      </c>
      <c r="T984" s="147">
        <f>S984*H984</f>
        <v>0</v>
      </c>
      <c r="AR984" s="148" t="s">
        <v>376</v>
      </c>
      <c r="AT984" s="148" t="s">
        <v>278</v>
      </c>
      <c r="AU984" s="148" t="s">
        <v>86</v>
      </c>
      <c r="AY984" s="17" t="s">
        <v>127</v>
      </c>
      <c r="BE984" s="149">
        <f>IF(N984="základní",J984,0)</f>
        <v>0</v>
      </c>
      <c r="BF984" s="149">
        <f>IF(N984="snížená",J984,0)</f>
        <v>0</v>
      </c>
      <c r="BG984" s="149">
        <f>IF(N984="zákl. přenesená",J984,0)</f>
        <v>0</v>
      </c>
      <c r="BH984" s="149">
        <f>IF(N984="sníž. přenesená",J984,0)</f>
        <v>0</v>
      </c>
      <c r="BI984" s="149">
        <f>IF(N984="nulová",J984,0)</f>
        <v>0</v>
      </c>
      <c r="BJ984" s="17" t="s">
        <v>84</v>
      </c>
      <c r="BK984" s="149">
        <f>ROUND(I984*H984,2)</f>
        <v>0</v>
      </c>
      <c r="BL984" s="17" t="s">
        <v>288</v>
      </c>
      <c r="BM984" s="148" t="s">
        <v>1709</v>
      </c>
    </row>
    <row r="985" spans="2:65" s="12" customFormat="1" ht="11.25">
      <c r="B985" s="157"/>
      <c r="D985" s="150" t="s">
        <v>218</v>
      </c>
      <c r="E985" s="158" t="s">
        <v>1</v>
      </c>
      <c r="F985" s="159" t="s">
        <v>1710</v>
      </c>
      <c r="H985" s="160">
        <v>44.88</v>
      </c>
      <c r="I985" s="161"/>
      <c r="L985" s="157"/>
      <c r="M985" s="162"/>
      <c r="T985" s="163"/>
      <c r="AT985" s="158" t="s">
        <v>218</v>
      </c>
      <c r="AU985" s="158" t="s">
        <v>86</v>
      </c>
      <c r="AV985" s="12" t="s">
        <v>86</v>
      </c>
      <c r="AW985" s="12" t="s">
        <v>32</v>
      </c>
      <c r="AX985" s="12" t="s">
        <v>84</v>
      </c>
      <c r="AY985" s="158" t="s">
        <v>127</v>
      </c>
    </row>
    <row r="986" spans="2:65" s="1" customFormat="1" ht="24.2" customHeight="1">
      <c r="B986" s="136"/>
      <c r="C986" s="178" t="s">
        <v>1711</v>
      </c>
      <c r="D986" s="178" t="s">
        <v>278</v>
      </c>
      <c r="E986" s="179" t="s">
        <v>1712</v>
      </c>
      <c r="F986" s="180" t="s">
        <v>1713</v>
      </c>
      <c r="G986" s="181" t="s">
        <v>314</v>
      </c>
      <c r="H986" s="182">
        <v>44.88</v>
      </c>
      <c r="I986" s="183"/>
      <c r="J986" s="184">
        <f>ROUND(I986*H986,2)</f>
        <v>0</v>
      </c>
      <c r="K986" s="180" t="s">
        <v>134</v>
      </c>
      <c r="L986" s="185"/>
      <c r="M986" s="186" t="s">
        <v>1</v>
      </c>
      <c r="N986" s="187" t="s">
        <v>41</v>
      </c>
      <c r="P986" s="146">
        <f>O986*H986</f>
        <v>0</v>
      </c>
      <c r="Q986" s="146">
        <v>6.0000000000000002E-5</v>
      </c>
      <c r="R986" s="146">
        <f>Q986*H986</f>
        <v>2.6928000000000004E-3</v>
      </c>
      <c r="S986" s="146">
        <v>0</v>
      </c>
      <c r="T986" s="147">
        <f>S986*H986</f>
        <v>0</v>
      </c>
      <c r="AR986" s="148" t="s">
        <v>376</v>
      </c>
      <c r="AT986" s="148" t="s">
        <v>278</v>
      </c>
      <c r="AU986" s="148" t="s">
        <v>86</v>
      </c>
      <c r="AY986" s="17" t="s">
        <v>127</v>
      </c>
      <c r="BE986" s="149">
        <f>IF(N986="základní",J986,0)</f>
        <v>0</v>
      </c>
      <c r="BF986" s="149">
        <f>IF(N986="snížená",J986,0)</f>
        <v>0</v>
      </c>
      <c r="BG986" s="149">
        <f>IF(N986="zákl. přenesená",J986,0)</f>
        <v>0</v>
      </c>
      <c r="BH986" s="149">
        <f>IF(N986="sníž. přenesená",J986,0)</f>
        <v>0</v>
      </c>
      <c r="BI986" s="149">
        <f>IF(N986="nulová",J986,0)</f>
        <v>0</v>
      </c>
      <c r="BJ986" s="17" t="s">
        <v>84</v>
      </c>
      <c r="BK986" s="149">
        <f>ROUND(I986*H986,2)</f>
        <v>0</v>
      </c>
      <c r="BL986" s="17" t="s">
        <v>288</v>
      </c>
      <c r="BM986" s="148" t="s">
        <v>1714</v>
      </c>
    </row>
    <row r="987" spans="2:65" s="1" customFormat="1" ht="24.2" customHeight="1">
      <c r="B987" s="136"/>
      <c r="C987" s="137" t="s">
        <v>1715</v>
      </c>
      <c r="D987" s="137" t="s">
        <v>130</v>
      </c>
      <c r="E987" s="138" t="s">
        <v>1716</v>
      </c>
      <c r="F987" s="139" t="s">
        <v>1717</v>
      </c>
      <c r="G987" s="140" t="s">
        <v>405</v>
      </c>
      <c r="H987" s="141">
        <v>17</v>
      </c>
      <c r="I987" s="142"/>
      <c r="J987" s="143">
        <f>ROUND(I987*H987,2)</f>
        <v>0</v>
      </c>
      <c r="K987" s="139" t="s">
        <v>134</v>
      </c>
      <c r="L987" s="32"/>
      <c r="M987" s="144" t="s">
        <v>1</v>
      </c>
      <c r="N987" s="145" t="s">
        <v>41</v>
      </c>
      <c r="P987" s="146">
        <f>O987*H987</f>
        <v>0</v>
      </c>
      <c r="Q987" s="146">
        <v>0</v>
      </c>
      <c r="R987" s="146">
        <f>Q987*H987</f>
        <v>0</v>
      </c>
      <c r="S987" s="146">
        <v>0</v>
      </c>
      <c r="T987" s="147">
        <f>S987*H987</f>
        <v>0</v>
      </c>
      <c r="AR987" s="148" t="s">
        <v>288</v>
      </c>
      <c r="AT987" s="148" t="s">
        <v>130</v>
      </c>
      <c r="AU987" s="148" t="s">
        <v>86</v>
      </c>
      <c r="AY987" s="17" t="s">
        <v>127</v>
      </c>
      <c r="BE987" s="149">
        <f>IF(N987="základní",J987,0)</f>
        <v>0</v>
      </c>
      <c r="BF987" s="149">
        <f>IF(N987="snížená",J987,0)</f>
        <v>0</v>
      </c>
      <c r="BG987" s="149">
        <f>IF(N987="zákl. přenesená",J987,0)</f>
        <v>0</v>
      </c>
      <c r="BH987" s="149">
        <f>IF(N987="sníž. přenesená",J987,0)</f>
        <v>0</v>
      </c>
      <c r="BI987" s="149">
        <f>IF(N987="nulová",J987,0)</f>
        <v>0</v>
      </c>
      <c r="BJ987" s="17" t="s">
        <v>84</v>
      </c>
      <c r="BK987" s="149">
        <f>ROUND(I987*H987,2)</f>
        <v>0</v>
      </c>
      <c r="BL987" s="17" t="s">
        <v>288</v>
      </c>
      <c r="BM987" s="148" t="s">
        <v>1718</v>
      </c>
    </row>
    <row r="988" spans="2:65" s="12" customFormat="1" ht="11.25">
      <c r="B988" s="157"/>
      <c r="D988" s="150" t="s">
        <v>218</v>
      </c>
      <c r="E988" s="158" t="s">
        <v>1</v>
      </c>
      <c r="F988" s="159" t="s">
        <v>1719</v>
      </c>
      <c r="H988" s="160">
        <v>2</v>
      </c>
      <c r="I988" s="161"/>
      <c r="L988" s="157"/>
      <c r="M988" s="162"/>
      <c r="T988" s="163"/>
      <c r="AT988" s="158" t="s">
        <v>218</v>
      </c>
      <c r="AU988" s="158" t="s">
        <v>86</v>
      </c>
      <c r="AV988" s="12" t="s">
        <v>86</v>
      </c>
      <c r="AW988" s="12" t="s">
        <v>32</v>
      </c>
      <c r="AX988" s="12" t="s">
        <v>76</v>
      </c>
      <c r="AY988" s="158" t="s">
        <v>127</v>
      </c>
    </row>
    <row r="989" spans="2:65" s="12" customFormat="1" ht="11.25">
      <c r="B989" s="157"/>
      <c r="D989" s="150" t="s">
        <v>218</v>
      </c>
      <c r="E989" s="158" t="s">
        <v>1</v>
      </c>
      <c r="F989" s="159" t="s">
        <v>1720</v>
      </c>
      <c r="H989" s="160">
        <v>7</v>
      </c>
      <c r="I989" s="161"/>
      <c r="L989" s="157"/>
      <c r="M989" s="162"/>
      <c r="T989" s="163"/>
      <c r="AT989" s="158" t="s">
        <v>218</v>
      </c>
      <c r="AU989" s="158" t="s">
        <v>86</v>
      </c>
      <c r="AV989" s="12" t="s">
        <v>86</v>
      </c>
      <c r="AW989" s="12" t="s">
        <v>32</v>
      </c>
      <c r="AX989" s="12" t="s">
        <v>76</v>
      </c>
      <c r="AY989" s="158" t="s">
        <v>127</v>
      </c>
    </row>
    <row r="990" spans="2:65" s="12" customFormat="1" ht="11.25">
      <c r="B990" s="157"/>
      <c r="D990" s="150" t="s">
        <v>218</v>
      </c>
      <c r="E990" s="158" t="s">
        <v>1</v>
      </c>
      <c r="F990" s="159" t="s">
        <v>1721</v>
      </c>
      <c r="H990" s="160">
        <v>1</v>
      </c>
      <c r="I990" s="161"/>
      <c r="L990" s="157"/>
      <c r="M990" s="162"/>
      <c r="T990" s="163"/>
      <c r="AT990" s="158" t="s">
        <v>218</v>
      </c>
      <c r="AU990" s="158" t="s">
        <v>86</v>
      </c>
      <c r="AV990" s="12" t="s">
        <v>86</v>
      </c>
      <c r="AW990" s="12" t="s">
        <v>32</v>
      </c>
      <c r="AX990" s="12" t="s">
        <v>76</v>
      </c>
      <c r="AY990" s="158" t="s">
        <v>127</v>
      </c>
    </row>
    <row r="991" spans="2:65" s="12" customFormat="1" ht="11.25">
      <c r="B991" s="157"/>
      <c r="D991" s="150" t="s">
        <v>218</v>
      </c>
      <c r="E991" s="158" t="s">
        <v>1</v>
      </c>
      <c r="F991" s="159" t="s">
        <v>1722</v>
      </c>
      <c r="H991" s="160">
        <v>6</v>
      </c>
      <c r="I991" s="161"/>
      <c r="L991" s="157"/>
      <c r="M991" s="162"/>
      <c r="T991" s="163"/>
      <c r="AT991" s="158" t="s">
        <v>218</v>
      </c>
      <c r="AU991" s="158" t="s">
        <v>86</v>
      </c>
      <c r="AV991" s="12" t="s">
        <v>86</v>
      </c>
      <c r="AW991" s="12" t="s">
        <v>32</v>
      </c>
      <c r="AX991" s="12" t="s">
        <v>76</v>
      </c>
      <c r="AY991" s="158" t="s">
        <v>127</v>
      </c>
    </row>
    <row r="992" spans="2:65" s="12" customFormat="1" ht="11.25">
      <c r="B992" s="157"/>
      <c r="D992" s="150" t="s">
        <v>218</v>
      </c>
      <c r="E992" s="158" t="s">
        <v>1</v>
      </c>
      <c r="F992" s="159" t="s">
        <v>1723</v>
      </c>
      <c r="H992" s="160">
        <v>1</v>
      </c>
      <c r="I992" s="161"/>
      <c r="L992" s="157"/>
      <c r="M992" s="162"/>
      <c r="T992" s="163"/>
      <c r="AT992" s="158" t="s">
        <v>218</v>
      </c>
      <c r="AU992" s="158" t="s">
        <v>86</v>
      </c>
      <c r="AV992" s="12" t="s">
        <v>86</v>
      </c>
      <c r="AW992" s="12" t="s">
        <v>32</v>
      </c>
      <c r="AX992" s="12" t="s">
        <v>76</v>
      </c>
      <c r="AY992" s="158" t="s">
        <v>127</v>
      </c>
    </row>
    <row r="993" spans="2:65" s="13" customFormat="1" ht="11.25">
      <c r="B993" s="164"/>
      <c r="D993" s="150" t="s">
        <v>218</v>
      </c>
      <c r="E993" s="165" t="s">
        <v>1</v>
      </c>
      <c r="F993" s="166" t="s">
        <v>226</v>
      </c>
      <c r="H993" s="167">
        <v>17</v>
      </c>
      <c r="I993" s="168"/>
      <c r="L993" s="164"/>
      <c r="M993" s="169"/>
      <c r="T993" s="170"/>
      <c r="AT993" s="165" t="s">
        <v>218</v>
      </c>
      <c r="AU993" s="165" t="s">
        <v>86</v>
      </c>
      <c r="AV993" s="13" t="s">
        <v>148</v>
      </c>
      <c r="AW993" s="13" t="s">
        <v>32</v>
      </c>
      <c r="AX993" s="13" t="s">
        <v>84</v>
      </c>
      <c r="AY993" s="165" t="s">
        <v>127</v>
      </c>
    </row>
    <row r="994" spans="2:65" s="1" customFormat="1" ht="24.2" customHeight="1">
      <c r="B994" s="136"/>
      <c r="C994" s="137" t="s">
        <v>1724</v>
      </c>
      <c r="D994" s="137" t="s">
        <v>130</v>
      </c>
      <c r="E994" s="138" t="s">
        <v>1725</v>
      </c>
      <c r="F994" s="139" t="s">
        <v>1726</v>
      </c>
      <c r="G994" s="140" t="s">
        <v>405</v>
      </c>
      <c r="H994" s="141">
        <v>1</v>
      </c>
      <c r="I994" s="142"/>
      <c r="J994" s="143">
        <f>ROUND(I994*H994,2)</f>
        <v>0</v>
      </c>
      <c r="K994" s="139" t="s">
        <v>134</v>
      </c>
      <c r="L994" s="32"/>
      <c r="M994" s="144" t="s">
        <v>1</v>
      </c>
      <c r="N994" s="145" t="s">
        <v>41</v>
      </c>
      <c r="P994" s="146">
        <f>O994*H994</f>
        <v>0</v>
      </c>
      <c r="Q994" s="146">
        <v>0</v>
      </c>
      <c r="R994" s="146">
        <f>Q994*H994</f>
        <v>0</v>
      </c>
      <c r="S994" s="146">
        <v>0</v>
      </c>
      <c r="T994" s="147">
        <f>S994*H994</f>
        <v>0</v>
      </c>
      <c r="AR994" s="148" t="s">
        <v>288</v>
      </c>
      <c r="AT994" s="148" t="s">
        <v>130</v>
      </c>
      <c r="AU994" s="148" t="s">
        <v>86</v>
      </c>
      <c r="AY994" s="17" t="s">
        <v>127</v>
      </c>
      <c r="BE994" s="149">
        <f>IF(N994="základní",J994,0)</f>
        <v>0</v>
      </c>
      <c r="BF994" s="149">
        <f>IF(N994="snížená",J994,0)</f>
        <v>0</v>
      </c>
      <c r="BG994" s="149">
        <f>IF(N994="zákl. přenesená",J994,0)</f>
        <v>0</v>
      </c>
      <c r="BH994" s="149">
        <f>IF(N994="sníž. přenesená",J994,0)</f>
        <v>0</v>
      </c>
      <c r="BI994" s="149">
        <f>IF(N994="nulová",J994,0)</f>
        <v>0</v>
      </c>
      <c r="BJ994" s="17" t="s">
        <v>84</v>
      </c>
      <c r="BK994" s="149">
        <f>ROUND(I994*H994,2)</f>
        <v>0</v>
      </c>
      <c r="BL994" s="17" t="s">
        <v>288</v>
      </c>
      <c r="BM994" s="148" t="s">
        <v>1727</v>
      </c>
    </row>
    <row r="995" spans="2:65" s="12" customFormat="1" ht="11.25">
      <c r="B995" s="157"/>
      <c r="D995" s="150" t="s">
        <v>218</v>
      </c>
      <c r="E995" s="158" t="s">
        <v>1</v>
      </c>
      <c r="F995" s="159" t="s">
        <v>1728</v>
      </c>
      <c r="H995" s="160">
        <v>1</v>
      </c>
      <c r="I995" s="161"/>
      <c r="L995" s="157"/>
      <c r="M995" s="162"/>
      <c r="T995" s="163"/>
      <c r="AT995" s="158" t="s">
        <v>218</v>
      </c>
      <c r="AU995" s="158" t="s">
        <v>86</v>
      </c>
      <c r="AV995" s="12" t="s">
        <v>86</v>
      </c>
      <c r="AW995" s="12" t="s">
        <v>32</v>
      </c>
      <c r="AX995" s="12" t="s">
        <v>84</v>
      </c>
      <c r="AY995" s="158" t="s">
        <v>127</v>
      </c>
    </row>
    <row r="996" spans="2:65" s="1" customFormat="1" ht="33" customHeight="1">
      <c r="B996" s="136"/>
      <c r="C996" s="178" t="s">
        <v>1729</v>
      </c>
      <c r="D996" s="178" t="s">
        <v>278</v>
      </c>
      <c r="E996" s="179" t="s">
        <v>1730</v>
      </c>
      <c r="F996" s="180" t="s">
        <v>1731</v>
      </c>
      <c r="G996" s="181" t="s">
        <v>405</v>
      </c>
      <c r="H996" s="182">
        <v>2</v>
      </c>
      <c r="I996" s="183"/>
      <c r="J996" s="184">
        <f>ROUND(I996*H996,2)</f>
        <v>0</v>
      </c>
      <c r="K996" s="180" t="s">
        <v>1</v>
      </c>
      <c r="L996" s="185"/>
      <c r="M996" s="186" t="s">
        <v>1</v>
      </c>
      <c r="N996" s="187" t="s">
        <v>41</v>
      </c>
      <c r="P996" s="146">
        <f>O996*H996</f>
        <v>0</v>
      </c>
      <c r="Q996" s="146">
        <v>1.95E-2</v>
      </c>
      <c r="R996" s="146">
        <f>Q996*H996</f>
        <v>3.9E-2</v>
      </c>
      <c r="S996" s="146">
        <v>0</v>
      </c>
      <c r="T996" s="147">
        <f>S996*H996</f>
        <v>0</v>
      </c>
      <c r="AR996" s="148" t="s">
        <v>376</v>
      </c>
      <c r="AT996" s="148" t="s">
        <v>278</v>
      </c>
      <c r="AU996" s="148" t="s">
        <v>86</v>
      </c>
      <c r="AY996" s="17" t="s">
        <v>127</v>
      </c>
      <c r="BE996" s="149">
        <f>IF(N996="základní",J996,0)</f>
        <v>0</v>
      </c>
      <c r="BF996" s="149">
        <f>IF(N996="snížená",J996,0)</f>
        <v>0</v>
      </c>
      <c r="BG996" s="149">
        <f>IF(N996="zákl. přenesená",J996,0)</f>
        <v>0</v>
      </c>
      <c r="BH996" s="149">
        <f>IF(N996="sníž. přenesená",J996,0)</f>
        <v>0</v>
      </c>
      <c r="BI996" s="149">
        <f>IF(N996="nulová",J996,0)</f>
        <v>0</v>
      </c>
      <c r="BJ996" s="17" t="s">
        <v>84</v>
      </c>
      <c r="BK996" s="149">
        <f>ROUND(I996*H996,2)</f>
        <v>0</v>
      </c>
      <c r="BL996" s="17" t="s">
        <v>288</v>
      </c>
      <c r="BM996" s="148" t="s">
        <v>1732</v>
      </c>
    </row>
    <row r="997" spans="2:65" s="1" customFormat="1" ht="37.9" customHeight="1">
      <c r="B997" s="136"/>
      <c r="C997" s="178" t="s">
        <v>1733</v>
      </c>
      <c r="D997" s="178" t="s">
        <v>278</v>
      </c>
      <c r="E997" s="179" t="s">
        <v>1734</v>
      </c>
      <c r="F997" s="180" t="s">
        <v>1735</v>
      </c>
      <c r="G997" s="181" t="s">
        <v>405</v>
      </c>
      <c r="H997" s="182">
        <v>7</v>
      </c>
      <c r="I997" s="183"/>
      <c r="J997" s="184">
        <f>ROUND(I997*H997,2)</f>
        <v>0</v>
      </c>
      <c r="K997" s="180" t="s">
        <v>1</v>
      </c>
      <c r="L997" s="185"/>
      <c r="M997" s="186" t="s">
        <v>1</v>
      </c>
      <c r="N997" s="187" t="s">
        <v>41</v>
      </c>
      <c r="P997" s="146">
        <f>O997*H997</f>
        <v>0</v>
      </c>
      <c r="Q997" s="146">
        <v>2.2499999999999999E-2</v>
      </c>
      <c r="R997" s="146">
        <f>Q997*H997</f>
        <v>0.1575</v>
      </c>
      <c r="S997" s="146">
        <v>0</v>
      </c>
      <c r="T997" s="147">
        <f>S997*H997</f>
        <v>0</v>
      </c>
      <c r="AR997" s="148" t="s">
        <v>376</v>
      </c>
      <c r="AT997" s="148" t="s">
        <v>278</v>
      </c>
      <c r="AU997" s="148" t="s">
        <v>86</v>
      </c>
      <c r="AY997" s="17" t="s">
        <v>127</v>
      </c>
      <c r="BE997" s="149">
        <f>IF(N997="základní",J997,0)</f>
        <v>0</v>
      </c>
      <c r="BF997" s="149">
        <f>IF(N997="snížená",J997,0)</f>
        <v>0</v>
      </c>
      <c r="BG997" s="149">
        <f>IF(N997="zákl. přenesená",J997,0)</f>
        <v>0</v>
      </c>
      <c r="BH997" s="149">
        <f>IF(N997="sníž. přenesená",J997,0)</f>
        <v>0</v>
      </c>
      <c r="BI997" s="149">
        <f>IF(N997="nulová",J997,0)</f>
        <v>0</v>
      </c>
      <c r="BJ997" s="17" t="s">
        <v>84</v>
      </c>
      <c r="BK997" s="149">
        <f>ROUND(I997*H997,2)</f>
        <v>0</v>
      </c>
      <c r="BL997" s="17" t="s">
        <v>288</v>
      </c>
      <c r="BM997" s="148" t="s">
        <v>1736</v>
      </c>
    </row>
    <row r="998" spans="2:65" s="12" customFormat="1" ht="11.25">
      <c r="B998" s="157"/>
      <c r="D998" s="150" t="s">
        <v>218</v>
      </c>
      <c r="E998" s="158" t="s">
        <v>1</v>
      </c>
      <c r="F998" s="159" t="s">
        <v>1737</v>
      </c>
      <c r="H998" s="160">
        <v>1</v>
      </c>
      <c r="I998" s="161"/>
      <c r="L998" s="157"/>
      <c r="M998" s="162"/>
      <c r="T998" s="163"/>
      <c r="AT998" s="158" t="s">
        <v>218</v>
      </c>
      <c r="AU998" s="158" t="s">
        <v>86</v>
      </c>
      <c r="AV998" s="12" t="s">
        <v>86</v>
      </c>
      <c r="AW998" s="12" t="s">
        <v>32</v>
      </c>
      <c r="AX998" s="12" t="s">
        <v>76</v>
      </c>
      <c r="AY998" s="158" t="s">
        <v>127</v>
      </c>
    </row>
    <row r="999" spans="2:65" s="12" customFormat="1" ht="11.25">
      <c r="B999" s="157"/>
      <c r="D999" s="150" t="s">
        <v>218</v>
      </c>
      <c r="E999" s="158" t="s">
        <v>1</v>
      </c>
      <c r="F999" s="159" t="s">
        <v>1738</v>
      </c>
      <c r="H999" s="160">
        <v>6</v>
      </c>
      <c r="I999" s="161"/>
      <c r="L999" s="157"/>
      <c r="M999" s="162"/>
      <c r="T999" s="163"/>
      <c r="AT999" s="158" t="s">
        <v>218</v>
      </c>
      <c r="AU999" s="158" t="s">
        <v>86</v>
      </c>
      <c r="AV999" s="12" t="s">
        <v>86</v>
      </c>
      <c r="AW999" s="12" t="s">
        <v>32</v>
      </c>
      <c r="AX999" s="12" t="s">
        <v>76</v>
      </c>
      <c r="AY999" s="158" t="s">
        <v>127</v>
      </c>
    </row>
    <row r="1000" spans="2:65" s="13" customFormat="1" ht="11.25">
      <c r="B1000" s="164"/>
      <c r="D1000" s="150" t="s">
        <v>218</v>
      </c>
      <c r="E1000" s="165" t="s">
        <v>1</v>
      </c>
      <c r="F1000" s="166" t="s">
        <v>226</v>
      </c>
      <c r="H1000" s="167">
        <v>7</v>
      </c>
      <c r="I1000" s="168"/>
      <c r="L1000" s="164"/>
      <c r="M1000" s="169"/>
      <c r="T1000" s="170"/>
      <c r="AT1000" s="165" t="s">
        <v>218</v>
      </c>
      <c r="AU1000" s="165" t="s">
        <v>86</v>
      </c>
      <c r="AV1000" s="13" t="s">
        <v>148</v>
      </c>
      <c r="AW1000" s="13" t="s">
        <v>32</v>
      </c>
      <c r="AX1000" s="13" t="s">
        <v>84</v>
      </c>
      <c r="AY1000" s="165" t="s">
        <v>127</v>
      </c>
    </row>
    <row r="1001" spans="2:65" s="1" customFormat="1" ht="66.75" customHeight="1">
      <c r="B1001" s="136"/>
      <c r="C1001" s="178" t="s">
        <v>1739</v>
      </c>
      <c r="D1001" s="178" t="s">
        <v>278</v>
      </c>
      <c r="E1001" s="179" t="s">
        <v>1740</v>
      </c>
      <c r="F1001" s="180" t="s">
        <v>1741</v>
      </c>
      <c r="G1001" s="181" t="s">
        <v>405</v>
      </c>
      <c r="H1001" s="182">
        <v>1</v>
      </c>
      <c r="I1001" s="183"/>
      <c r="J1001" s="184">
        <f>ROUND(I1001*H1001,2)</f>
        <v>0</v>
      </c>
      <c r="K1001" s="180" t="s">
        <v>1</v>
      </c>
      <c r="L1001" s="185"/>
      <c r="M1001" s="186" t="s">
        <v>1</v>
      </c>
      <c r="N1001" s="187" t="s">
        <v>41</v>
      </c>
      <c r="P1001" s="146">
        <f>O1001*H1001</f>
        <v>0</v>
      </c>
      <c r="Q1001" s="146">
        <v>2.2499999999999999E-2</v>
      </c>
      <c r="R1001" s="146">
        <f>Q1001*H1001</f>
        <v>2.2499999999999999E-2</v>
      </c>
      <c r="S1001" s="146">
        <v>0</v>
      </c>
      <c r="T1001" s="147">
        <f>S1001*H1001</f>
        <v>0</v>
      </c>
      <c r="AR1001" s="148" t="s">
        <v>376</v>
      </c>
      <c r="AT1001" s="148" t="s">
        <v>278</v>
      </c>
      <c r="AU1001" s="148" t="s">
        <v>86</v>
      </c>
      <c r="AY1001" s="17" t="s">
        <v>127</v>
      </c>
      <c r="BE1001" s="149">
        <f>IF(N1001="základní",J1001,0)</f>
        <v>0</v>
      </c>
      <c r="BF1001" s="149">
        <f>IF(N1001="snížená",J1001,0)</f>
        <v>0</v>
      </c>
      <c r="BG1001" s="149">
        <f>IF(N1001="zákl. přenesená",J1001,0)</f>
        <v>0</v>
      </c>
      <c r="BH1001" s="149">
        <f>IF(N1001="sníž. přenesená",J1001,0)</f>
        <v>0</v>
      </c>
      <c r="BI1001" s="149">
        <f>IF(N1001="nulová",J1001,0)</f>
        <v>0</v>
      </c>
      <c r="BJ1001" s="17" t="s">
        <v>84</v>
      </c>
      <c r="BK1001" s="149">
        <f>ROUND(I1001*H1001,2)</f>
        <v>0</v>
      </c>
      <c r="BL1001" s="17" t="s">
        <v>288</v>
      </c>
      <c r="BM1001" s="148" t="s">
        <v>1742</v>
      </c>
    </row>
    <row r="1002" spans="2:65" s="1" customFormat="1" ht="37.9" customHeight="1">
      <c r="B1002" s="136"/>
      <c r="C1002" s="178" t="s">
        <v>1743</v>
      </c>
      <c r="D1002" s="178" t="s">
        <v>278</v>
      </c>
      <c r="E1002" s="179" t="s">
        <v>1744</v>
      </c>
      <c r="F1002" s="180" t="s">
        <v>1745</v>
      </c>
      <c r="G1002" s="181" t="s">
        <v>405</v>
      </c>
      <c r="H1002" s="182">
        <v>6</v>
      </c>
      <c r="I1002" s="183"/>
      <c r="J1002" s="184">
        <f>ROUND(I1002*H1002,2)</f>
        <v>0</v>
      </c>
      <c r="K1002" s="180" t="s">
        <v>1</v>
      </c>
      <c r="L1002" s="185"/>
      <c r="M1002" s="186" t="s">
        <v>1</v>
      </c>
      <c r="N1002" s="187" t="s">
        <v>41</v>
      </c>
      <c r="P1002" s="146">
        <f>O1002*H1002</f>
        <v>0</v>
      </c>
      <c r="Q1002" s="146">
        <v>2.2499999999999999E-2</v>
      </c>
      <c r="R1002" s="146">
        <f>Q1002*H1002</f>
        <v>0.13500000000000001</v>
      </c>
      <c r="S1002" s="146">
        <v>0</v>
      </c>
      <c r="T1002" s="147">
        <f>S1002*H1002</f>
        <v>0</v>
      </c>
      <c r="AR1002" s="148" t="s">
        <v>376</v>
      </c>
      <c r="AT1002" s="148" t="s">
        <v>278</v>
      </c>
      <c r="AU1002" s="148" t="s">
        <v>86</v>
      </c>
      <c r="AY1002" s="17" t="s">
        <v>127</v>
      </c>
      <c r="BE1002" s="149">
        <f>IF(N1002="základní",J1002,0)</f>
        <v>0</v>
      </c>
      <c r="BF1002" s="149">
        <f>IF(N1002="snížená",J1002,0)</f>
        <v>0</v>
      </c>
      <c r="BG1002" s="149">
        <f>IF(N1002="zákl. přenesená",J1002,0)</f>
        <v>0</v>
      </c>
      <c r="BH1002" s="149">
        <f>IF(N1002="sníž. přenesená",J1002,0)</f>
        <v>0</v>
      </c>
      <c r="BI1002" s="149">
        <f>IF(N1002="nulová",J1002,0)</f>
        <v>0</v>
      </c>
      <c r="BJ1002" s="17" t="s">
        <v>84</v>
      </c>
      <c r="BK1002" s="149">
        <f>ROUND(I1002*H1002,2)</f>
        <v>0</v>
      </c>
      <c r="BL1002" s="17" t="s">
        <v>288</v>
      </c>
      <c r="BM1002" s="148" t="s">
        <v>1746</v>
      </c>
    </row>
    <row r="1003" spans="2:65" s="12" customFormat="1" ht="11.25">
      <c r="B1003" s="157"/>
      <c r="D1003" s="150" t="s">
        <v>218</v>
      </c>
      <c r="E1003" s="158" t="s">
        <v>1</v>
      </c>
      <c r="F1003" s="159" t="s">
        <v>1747</v>
      </c>
      <c r="H1003" s="160">
        <v>5</v>
      </c>
      <c r="I1003" s="161"/>
      <c r="L1003" s="157"/>
      <c r="M1003" s="162"/>
      <c r="T1003" s="163"/>
      <c r="AT1003" s="158" t="s">
        <v>218</v>
      </c>
      <c r="AU1003" s="158" t="s">
        <v>86</v>
      </c>
      <c r="AV1003" s="12" t="s">
        <v>86</v>
      </c>
      <c r="AW1003" s="12" t="s">
        <v>32</v>
      </c>
      <c r="AX1003" s="12" t="s">
        <v>76</v>
      </c>
      <c r="AY1003" s="158" t="s">
        <v>127</v>
      </c>
    </row>
    <row r="1004" spans="2:65" s="12" customFormat="1" ht="11.25">
      <c r="B1004" s="157"/>
      <c r="D1004" s="150" t="s">
        <v>218</v>
      </c>
      <c r="E1004" s="158" t="s">
        <v>1</v>
      </c>
      <c r="F1004" s="159" t="s">
        <v>1748</v>
      </c>
      <c r="H1004" s="160">
        <v>1</v>
      </c>
      <c r="I1004" s="161"/>
      <c r="L1004" s="157"/>
      <c r="M1004" s="162"/>
      <c r="T1004" s="163"/>
      <c r="AT1004" s="158" t="s">
        <v>218</v>
      </c>
      <c r="AU1004" s="158" t="s">
        <v>86</v>
      </c>
      <c r="AV1004" s="12" t="s">
        <v>86</v>
      </c>
      <c r="AW1004" s="12" t="s">
        <v>32</v>
      </c>
      <c r="AX1004" s="12" t="s">
        <v>76</v>
      </c>
      <c r="AY1004" s="158" t="s">
        <v>127</v>
      </c>
    </row>
    <row r="1005" spans="2:65" s="13" customFormat="1" ht="11.25">
      <c r="B1005" s="164"/>
      <c r="D1005" s="150" t="s">
        <v>218</v>
      </c>
      <c r="E1005" s="165" t="s">
        <v>1</v>
      </c>
      <c r="F1005" s="166" t="s">
        <v>226</v>
      </c>
      <c r="H1005" s="167">
        <v>6</v>
      </c>
      <c r="I1005" s="168"/>
      <c r="L1005" s="164"/>
      <c r="M1005" s="169"/>
      <c r="T1005" s="170"/>
      <c r="AT1005" s="165" t="s">
        <v>218</v>
      </c>
      <c r="AU1005" s="165" t="s">
        <v>86</v>
      </c>
      <c r="AV1005" s="13" t="s">
        <v>148</v>
      </c>
      <c r="AW1005" s="13" t="s">
        <v>32</v>
      </c>
      <c r="AX1005" s="13" t="s">
        <v>84</v>
      </c>
      <c r="AY1005" s="165" t="s">
        <v>127</v>
      </c>
    </row>
    <row r="1006" spans="2:65" s="1" customFormat="1" ht="33" customHeight="1">
      <c r="B1006" s="136"/>
      <c r="C1006" s="178" t="s">
        <v>1749</v>
      </c>
      <c r="D1006" s="178" t="s">
        <v>278</v>
      </c>
      <c r="E1006" s="179" t="s">
        <v>1750</v>
      </c>
      <c r="F1006" s="180" t="s">
        <v>1751</v>
      </c>
      <c r="G1006" s="181" t="s">
        <v>405</v>
      </c>
      <c r="H1006" s="182">
        <v>1</v>
      </c>
      <c r="I1006" s="183"/>
      <c r="J1006" s="184">
        <f t="shared" ref="J1006:J1013" si="0">ROUND(I1006*H1006,2)</f>
        <v>0</v>
      </c>
      <c r="K1006" s="180" t="s">
        <v>1</v>
      </c>
      <c r="L1006" s="185"/>
      <c r="M1006" s="186" t="s">
        <v>1</v>
      </c>
      <c r="N1006" s="187" t="s">
        <v>41</v>
      </c>
      <c r="P1006" s="146">
        <f t="shared" ref="P1006:P1013" si="1">O1006*H1006</f>
        <v>0</v>
      </c>
      <c r="Q1006" s="146">
        <v>1.95E-2</v>
      </c>
      <c r="R1006" s="146">
        <f t="shared" ref="R1006:R1013" si="2">Q1006*H1006</f>
        <v>1.95E-2</v>
      </c>
      <c r="S1006" s="146">
        <v>0</v>
      </c>
      <c r="T1006" s="147">
        <f t="shared" ref="T1006:T1013" si="3">S1006*H1006</f>
        <v>0</v>
      </c>
      <c r="AR1006" s="148" t="s">
        <v>376</v>
      </c>
      <c r="AT1006" s="148" t="s">
        <v>278</v>
      </c>
      <c r="AU1006" s="148" t="s">
        <v>86</v>
      </c>
      <c r="AY1006" s="17" t="s">
        <v>127</v>
      </c>
      <c r="BE1006" s="149">
        <f t="shared" ref="BE1006:BE1013" si="4">IF(N1006="základní",J1006,0)</f>
        <v>0</v>
      </c>
      <c r="BF1006" s="149">
        <f t="shared" ref="BF1006:BF1013" si="5">IF(N1006="snížená",J1006,0)</f>
        <v>0</v>
      </c>
      <c r="BG1006" s="149">
        <f t="shared" ref="BG1006:BG1013" si="6">IF(N1006="zákl. přenesená",J1006,0)</f>
        <v>0</v>
      </c>
      <c r="BH1006" s="149">
        <f t="shared" ref="BH1006:BH1013" si="7">IF(N1006="sníž. přenesená",J1006,0)</f>
        <v>0</v>
      </c>
      <c r="BI1006" s="149">
        <f t="shared" ref="BI1006:BI1013" si="8">IF(N1006="nulová",J1006,0)</f>
        <v>0</v>
      </c>
      <c r="BJ1006" s="17" t="s">
        <v>84</v>
      </c>
      <c r="BK1006" s="149">
        <f t="shared" ref="BK1006:BK1013" si="9">ROUND(I1006*H1006,2)</f>
        <v>0</v>
      </c>
      <c r="BL1006" s="17" t="s">
        <v>288</v>
      </c>
      <c r="BM1006" s="148" t="s">
        <v>1752</v>
      </c>
    </row>
    <row r="1007" spans="2:65" s="1" customFormat="1" ht="33" customHeight="1">
      <c r="B1007" s="136"/>
      <c r="C1007" s="178" t="s">
        <v>1753</v>
      </c>
      <c r="D1007" s="178" t="s">
        <v>278</v>
      </c>
      <c r="E1007" s="179" t="s">
        <v>1754</v>
      </c>
      <c r="F1007" s="180" t="s">
        <v>1755</v>
      </c>
      <c r="G1007" s="181" t="s">
        <v>405</v>
      </c>
      <c r="H1007" s="182">
        <v>1</v>
      </c>
      <c r="I1007" s="183"/>
      <c r="J1007" s="184">
        <f t="shared" si="0"/>
        <v>0</v>
      </c>
      <c r="K1007" s="180" t="s">
        <v>1</v>
      </c>
      <c r="L1007" s="185"/>
      <c r="M1007" s="186" t="s">
        <v>1</v>
      </c>
      <c r="N1007" s="187" t="s">
        <v>41</v>
      </c>
      <c r="P1007" s="146">
        <f t="shared" si="1"/>
        <v>0</v>
      </c>
      <c r="Q1007" s="146">
        <v>1.95E-2</v>
      </c>
      <c r="R1007" s="146">
        <f t="shared" si="2"/>
        <v>1.95E-2</v>
      </c>
      <c r="S1007" s="146">
        <v>0</v>
      </c>
      <c r="T1007" s="147">
        <f t="shared" si="3"/>
        <v>0</v>
      </c>
      <c r="AR1007" s="148" t="s">
        <v>376</v>
      </c>
      <c r="AT1007" s="148" t="s">
        <v>278</v>
      </c>
      <c r="AU1007" s="148" t="s">
        <v>86</v>
      </c>
      <c r="AY1007" s="17" t="s">
        <v>127</v>
      </c>
      <c r="BE1007" s="149">
        <f t="shared" si="4"/>
        <v>0</v>
      </c>
      <c r="BF1007" s="149">
        <f t="shared" si="5"/>
        <v>0</v>
      </c>
      <c r="BG1007" s="149">
        <f t="shared" si="6"/>
        <v>0</v>
      </c>
      <c r="BH1007" s="149">
        <f t="shared" si="7"/>
        <v>0</v>
      </c>
      <c r="BI1007" s="149">
        <f t="shared" si="8"/>
        <v>0</v>
      </c>
      <c r="BJ1007" s="17" t="s">
        <v>84</v>
      </c>
      <c r="BK1007" s="149">
        <f t="shared" si="9"/>
        <v>0</v>
      </c>
      <c r="BL1007" s="17" t="s">
        <v>288</v>
      </c>
      <c r="BM1007" s="148" t="s">
        <v>1756</v>
      </c>
    </row>
    <row r="1008" spans="2:65" s="1" customFormat="1" ht="66.75" customHeight="1">
      <c r="B1008" s="136"/>
      <c r="C1008" s="137" t="s">
        <v>1757</v>
      </c>
      <c r="D1008" s="137" t="s">
        <v>130</v>
      </c>
      <c r="E1008" s="138" t="s">
        <v>1758</v>
      </c>
      <c r="F1008" s="139" t="s">
        <v>1759</v>
      </c>
      <c r="G1008" s="140" t="s">
        <v>405</v>
      </c>
      <c r="H1008" s="141">
        <v>3</v>
      </c>
      <c r="I1008" s="142"/>
      <c r="J1008" s="143">
        <f t="shared" si="0"/>
        <v>0</v>
      </c>
      <c r="K1008" s="139" t="s">
        <v>1</v>
      </c>
      <c r="L1008" s="32"/>
      <c r="M1008" s="144" t="s">
        <v>1</v>
      </c>
      <c r="N1008" s="145" t="s">
        <v>41</v>
      </c>
      <c r="P1008" s="146">
        <f t="shared" si="1"/>
        <v>0</v>
      </c>
      <c r="Q1008" s="146">
        <v>0</v>
      </c>
      <c r="R1008" s="146">
        <f t="shared" si="2"/>
        <v>0</v>
      </c>
      <c r="S1008" s="146">
        <v>0</v>
      </c>
      <c r="T1008" s="147">
        <f t="shared" si="3"/>
        <v>0</v>
      </c>
      <c r="AR1008" s="148" t="s">
        <v>288</v>
      </c>
      <c r="AT1008" s="148" t="s">
        <v>130</v>
      </c>
      <c r="AU1008" s="148" t="s">
        <v>86</v>
      </c>
      <c r="AY1008" s="17" t="s">
        <v>127</v>
      </c>
      <c r="BE1008" s="149">
        <f t="shared" si="4"/>
        <v>0</v>
      </c>
      <c r="BF1008" s="149">
        <f t="shared" si="5"/>
        <v>0</v>
      </c>
      <c r="BG1008" s="149">
        <f t="shared" si="6"/>
        <v>0</v>
      </c>
      <c r="BH1008" s="149">
        <f t="shared" si="7"/>
        <v>0</v>
      </c>
      <c r="BI1008" s="149">
        <f t="shared" si="8"/>
        <v>0</v>
      </c>
      <c r="BJ1008" s="17" t="s">
        <v>84</v>
      </c>
      <c r="BK1008" s="149">
        <f t="shared" si="9"/>
        <v>0</v>
      </c>
      <c r="BL1008" s="17" t="s">
        <v>288</v>
      </c>
      <c r="BM1008" s="148" t="s">
        <v>1760</v>
      </c>
    </row>
    <row r="1009" spans="2:65" s="1" customFormat="1" ht="62.65" customHeight="1">
      <c r="B1009" s="136"/>
      <c r="C1009" s="137" t="s">
        <v>1761</v>
      </c>
      <c r="D1009" s="137" t="s">
        <v>130</v>
      </c>
      <c r="E1009" s="138" t="s">
        <v>1762</v>
      </c>
      <c r="F1009" s="139" t="s">
        <v>1763</v>
      </c>
      <c r="G1009" s="140" t="s">
        <v>405</v>
      </c>
      <c r="H1009" s="141">
        <v>1</v>
      </c>
      <c r="I1009" s="142"/>
      <c r="J1009" s="143">
        <f t="shared" si="0"/>
        <v>0</v>
      </c>
      <c r="K1009" s="139" t="s">
        <v>1</v>
      </c>
      <c r="L1009" s="32"/>
      <c r="M1009" s="144" t="s">
        <v>1</v>
      </c>
      <c r="N1009" s="145" t="s">
        <v>41</v>
      </c>
      <c r="P1009" s="146">
        <f t="shared" si="1"/>
        <v>0</v>
      </c>
      <c r="Q1009" s="146">
        <v>0</v>
      </c>
      <c r="R1009" s="146">
        <f t="shared" si="2"/>
        <v>0</v>
      </c>
      <c r="S1009" s="146">
        <v>0</v>
      </c>
      <c r="T1009" s="147">
        <f t="shared" si="3"/>
        <v>0</v>
      </c>
      <c r="AR1009" s="148" t="s">
        <v>288</v>
      </c>
      <c r="AT1009" s="148" t="s">
        <v>130</v>
      </c>
      <c r="AU1009" s="148" t="s">
        <v>86</v>
      </c>
      <c r="AY1009" s="17" t="s">
        <v>127</v>
      </c>
      <c r="BE1009" s="149">
        <f t="shared" si="4"/>
        <v>0</v>
      </c>
      <c r="BF1009" s="149">
        <f t="shared" si="5"/>
        <v>0</v>
      </c>
      <c r="BG1009" s="149">
        <f t="shared" si="6"/>
        <v>0</v>
      </c>
      <c r="BH1009" s="149">
        <f t="shared" si="7"/>
        <v>0</v>
      </c>
      <c r="BI1009" s="149">
        <f t="shared" si="8"/>
        <v>0</v>
      </c>
      <c r="BJ1009" s="17" t="s">
        <v>84</v>
      </c>
      <c r="BK1009" s="149">
        <f t="shared" si="9"/>
        <v>0</v>
      </c>
      <c r="BL1009" s="17" t="s">
        <v>288</v>
      </c>
      <c r="BM1009" s="148" t="s">
        <v>1764</v>
      </c>
    </row>
    <row r="1010" spans="2:65" s="1" customFormat="1" ht="33" customHeight="1">
      <c r="B1010" s="136"/>
      <c r="C1010" s="137" t="s">
        <v>1765</v>
      </c>
      <c r="D1010" s="137" t="s">
        <v>130</v>
      </c>
      <c r="E1010" s="138" t="s">
        <v>1766</v>
      </c>
      <c r="F1010" s="139" t="s">
        <v>1767</v>
      </c>
      <c r="G1010" s="140" t="s">
        <v>405</v>
      </c>
      <c r="H1010" s="141">
        <v>1</v>
      </c>
      <c r="I1010" s="142"/>
      <c r="J1010" s="143">
        <f t="shared" si="0"/>
        <v>0</v>
      </c>
      <c r="K1010" s="139" t="s">
        <v>1</v>
      </c>
      <c r="L1010" s="32"/>
      <c r="M1010" s="144" t="s">
        <v>1</v>
      </c>
      <c r="N1010" s="145" t="s">
        <v>41</v>
      </c>
      <c r="P1010" s="146">
        <f t="shared" si="1"/>
        <v>0</v>
      </c>
      <c r="Q1010" s="146">
        <v>0.06</v>
      </c>
      <c r="R1010" s="146">
        <f t="shared" si="2"/>
        <v>0.06</v>
      </c>
      <c r="S1010" s="146">
        <v>0</v>
      </c>
      <c r="T1010" s="147">
        <f t="shared" si="3"/>
        <v>0</v>
      </c>
      <c r="AR1010" s="148" t="s">
        <v>288</v>
      </c>
      <c r="AT1010" s="148" t="s">
        <v>130</v>
      </c>
      <c r="AU1010" s="148" t="s">
        <v>86</v>
      </c>
      <c r="AY1010" s="17" t="s">
        <v>127</v>
      </c>
      <c r="BE1010" s="149">
        <f t="shared" si="4"/>
        <v>0</v>
      </c>
      <c r="BF1010" s="149">
        <f t="shared" si="5"/>
        <v>0</v>
      </c>
      <c r="BG1010" s="149">
        <f t="shared" si="6"/>
        <v>0</v>
      </c>
      <c r="BH1010" s="149">
        <f t="shared" si="7"/>
        <v>0</v>
      </c>
      <c r="BI1010" s="149">
        <f t="shared" si="8"/>
        <v>0</v>
      </c>
      <c r="BJ1010" s="17" t="s">
        <v>84</v>
      </c>
      <c r="BK1010" s="149">
        <f t="shared" si="9"/>
        <v>0</v>
      </c>
      <c r="BL1010" s="17" t="s">
        <v>288</v>
      </c>
      <c r="BM1010" s="148" t="s">
        <v>1768</v>
      </c>
    </row>
    <row r="1011" spans="2:65" s="1" customFormat="1" ht="37.9" customHeight="1">
      <c r="B1011" s="136"/>
      <c r="C1011" s="137" t="s">
        <v>1769</v>
      </c>
      <c r="D1011" s="137" t="s">
        <v>130</v>
      </c>
      <c r="E1011" s="138" t="s">
        <v>1770</v>
      </c>
      <c r="F1011" s="139" t="s">
        <v>1771</v>
      </c>
      <c r="G1011" s="140" t="s">
        <v>405</v>
      </c>
      <c r="H1011" s="141">
        <v>1</v>
      </c>
      <c r="I1011" s="142"/>
      <c r="J1011" s="143">
        <f t="shared" si="0"/>
        <v>0</v>
      </c>
      <c r="K1011" s="139" t="s">
        <v>1</v>
      </c>
      <c r="L1011" s="32"/>
      <c r="M1011" s="144" t="s">
        <v>1</v>
      </c>
      <c r="N1011" s="145" t="s">
        <v>41</v>
      </c>
      <c r="P1011" s="146">
        <f t="shared" si="1"/>
        <v>0</v>
      </c>
      <c r="Q1011" s="146">
        <v>0.06</v>
      </c>
      <c r="R1011" s="146">
        <f t="shared" si="2"/>
        <v>0.06</v>
      </c>
      <c r="S1011" s="146">
        <v>0</v>
      </c>
      <c r="T1011" s="147">
        <f t="shared" si="3"/>
        <v>0</v>
      </c>
      <c r="AR1011" s="148" t="s">
        <v>288</v>
      </c>
      <c r="AT1011" s="148" t="s">
        <v>130</v>
      </c>
      <c r="AU1011" s="148" t="s">
        <v>86</v>
      </c>
      <c r="AY1011" s="17" t="s">
        <v>127</v>
      </c>
      <c r="BE1011" s="149">
        <f t="shared" si="4"/>
        <v>0</v>
      </c>
      <c r="BF1011" s="149">
        <f t="shared" si="5"/>
        <v>0</v>
      </c>
      <c r="BG1011" s="149">
        <f t="shared" si="6"/>
        <v>0</v>
      </c>
      <c r="BH1011" s="149">
        <f t="shared" si="7"/>
        <v>0</v>
      </c>
      <c r="BI1011" s="149">
        <f t="shared" si="8"/>
        <v>0</v>
      </c>
      <c r="BJ1011" s="17" t="s">
        <v>84</v>
      </c>
      <c r="BK1011" s="149">
        <f t="shared" si="9"/>
        <v>0</v>
      </c>
      <c r="BL1011" s="17" t="s">
        <v>288</v>
      </c>
      <c r="BM1011" s="148" t="s">
        <v>1772</v>
      </c>
    </row>
    <row r="1012" spans="2:65" s="1" customFormat="1" ht="55.5" customHeight="1">
      <c r="B1012" s="136"/>
      <c r="C1012" s="137" t="s">
        <v>1773</v>
      </c>
      <c r="D1012" s="137" t="s">
        <v>130</v>
      </c>
      <c r="E1012" s="138" t="s">
        <v>1774</v>
      </c>
      <c r="F1012" s="139" t="s">
        <v>1775</v>
      </c>
      <c r="G1012" s="140" t="s">
        <v>405</v>
      </c>
      <c r="H1012" s="141">
        <v>4</v>
      </c>
      <c r="I1012" s="142"/>
      <c r="J1012" s="143">
        <f t="shared" si="0"/>
        <v>0</v>
      </c>
      <c r="K1012" s="139" t="s">
        <v>1</v>
      </c>
      <c r="L1012" s="32"/>
      <c r="M1012" s="144" t="s">
        <v>1</v>
      </c>
      <c r="N1012" s="145" t="s">
        <v>41</v>
      </c>
      <c r="P1012" s="146">
        <f t="shared" si="1"/>
        <v>0</v>
      </c>
      <c r="Q1012" s="146">
        <v>0.06</v>
      </c>
      <c r="R1012" s="146">
        <f t="shared" si="2"/>
        <v>0.24</v>
      </c>
      <c r="S1012" s="146">
        <v>0</v>
      </c>
      <c r="T1012" s="147">
        <f t="shared" si="3"/>
        <v>0</v>
      </c>
      <c r="AR1012" s="148" t="s">
        <v>288</v>
      </c>
      <c r="AT1012" s="148" t="s">
        <v>130</v>
      </c>
      <c r="AU1012" s="148" t="s">
        <v>86</v>
      </c>
      <c r="AY1012" s="17" t="s">
        <v>127</v>
      </c>
      <c r="BE1012" s="149">
        <f t="shared" si="4"/>
        <v>0</v>
      </c>
      <c r="BF1012" s="149">
        <f t="shared" si="5"/>
        <v>0</v>
      </c>
      <c r="BG1012" s="149">
        <f t="shared" si="6"/>
        <v>0</v>
      </c>
      <c r="BH1012" s="149">
        <f t="shared" si="7"/>
        <v>0</v>
      </c>
      <c r="BI1012" s="149">
        <f t="shared" si="8"/>
        <v>0</v>
      </c>
      <c r="BJ1012" s="17" t="s">
        <v>84</v>
      </c>
      <c r="BK1012" s="149">
        <f t="shared" si="9"/>
        <v>0</v>
      </c>
      <c r="BL1012" s="17" t="s">
        <v>288</v>
      </c>
      <c r="BM1012" s="148" t="s">
        <v>1776</v>
      </c>
    </row>
    <row r="1013" spans="2:65" s="1" customFormat="1" ht="16.5" customHeight="1">
      <c r="B1013" s="136"/>
      <c r="C1013" s="137" t="s">
        <v>1777</v>
      </c>
      <c r="D1013" s="137" t="s">
        <v>130</v>
      </c>
      <c r="E1013" s="138" t="s">
        <v>1778</v>
      </c>
      <c r="F1013" s="139" t="s">
        <v>1779</v>
      </c>
      <c r="G1013" s="140" t="s">
        <v>405</v>
      </c>
      <c r="H1013" s="141">
        <v>12</v>
      </c>
      <c r="I1013" s="142"/>
      <c r="J1013" s="143">
        <f t="shared" si="0"/>
        <v>0</v>
      </c>
      <c r="K1013" s="139" t="s">
        <v>134</v>
      </c>
      <c r="L1013" s="32"/>
      <c r="M1013" s="144" t="s">
        <v>1</v>
      </c>
      <c r="N1013" s="145" t="s">
        <v>41</v>
      </c>
      <c r="P1013" s="146">
        <f t="shared" si="1"/>
        <v>0</v>
      </c>
      <c r="Q1013" s="146">
        <v>0</v>
      </c>
      <c r="R1013" s="146">
        <f t="shared" si="2"/>
        <v>0</v>
      </c>
      <c r="S1013" s="146">
        <v>0</v>
      </c>
      <c r="T1013" s="147">
        <f t="shared" si="3"/>
        <v>0</v>
      </c>
      <c r="AR1013" s="148" t="s">
        <v>288</v>
      </c>
      <c r="AT1013" s="148" t="s">
        <v>130</v>
      </c>
      <c r="AU1013" s="148" t="s">
        <v>86</v>
      </c>
      <c r="AY1013" s="17" t="s">
        <v>127</v>
      </c>
      <c r="BE1013" s="149">
        <f t="shared" si="4"/>
        <v>0</v>
      </c>
      <c r="BF1013" s="149">
        <f t="shared" si="5"/>
        <v>0</v>
      </c>
      <c r="BG1013" s="149">
        <f t="shared" si="6"/>
        <v>0</v>
      </c>
      <c r="BH1013" s="149">
        <f t="shared" si="7"/>
        <v>0</v>
      </c>
      <c r="BI1013" s="149">
        <f t="shared" si="8"/>
        <v>0</v>
      </c>
      <c r="BJ1013" s="17" t="s">
        <v>84</v>
      </c>
      <c r="BK1013" s="149">
        <f t="shared" si="9"/>
        <v>0</v>
      </c>
      <c r="BL1013" s="17" t="s">
        <v>288</v>
      </c>
      <c r="BM1013" s="148" t="s">
        <v>1780</v>
      </c>
    </row>
    <row r="1014" spans="2:65" s="12" customFormat="1" ht="11.25">
      <c r="B1014" s="157"/>
      <c r="D1014" s="150" t="s">
        <v>218</v>
      </c>
      <c r="E1014" s="158" t="s">
        <v>1</v>
      </c>
      <c r="F1014" s="159" t="s">
        <v>1781</v>
      </c>
      <c r="H1014" s="160">
        <v>11</v>
      </c>
      <c r="I1014" s="161"/>
      <c r="L1014" s="157"/>
      <c r="M1014" s="162"/>
      <c r="T1014" s="163"/>
      <c r="AT1014" s="158" t="s">
        <v>218</v>
      </c>
      <c r="AU1014" s="158" t="s">
        <v>86</v>
      </c>
      <c r="AV1014" s="12" t="s">
        <v>86</v>
      </c>
      <c r="AW1014" s="12" t="s">
        <v>32</v>
      </c>
      <c r="AX1014" s="12" t="s">
        <v>76</v>
      </c>
      <c r="AY1014" s="158" t="s">
        <v>127</v>
      </c>
    </row>
    <row r="1015" spans="2:65" s="12" customFormat="1" ht="11.25">
      <c r="B1015" s="157"/>
      <c r="D1015" s="150" t="s">
        <v>218</v>
      </c>
      <c r="E1015" s="158" t="s">
        <v>1</v>
      </c>
      <c r="F1015" s="159" t="s">
        <v>1782</v>
      </c>
      <c r="H1015" s="160">
        <v>1</v>
      </c>
      <c r="I1015" s="161"/>
      <c r="L1015" s="157"/>
      <c r="M1015" s="162"/>
      <c r="T1015" s="163"/>
      <c r="AT1015" s="158" t="s">
        <v>218</v>
      </c>
      <c r="AU1015" s="158" t="s">
        <v>86</v>
      </c>
      <c r="AV1015" s="12" t="s">
        <v>86</v>
      </c>
      <c r="AW1015" s="12" t="s">
        <v>32</v>
      </c>
      <c r="AX1015" s="12" t="s">
        <v>76</v>
      </c>
      <c r="AY1015" s="158" t="s">
        <v>127</v>
      </c>
    </row>
    <row r="1016" spans="2:65" s="13" customFormat="1" ht="11.25">
      <c r="B1016" s="164"/>
      <c r="D1016" s="150" t="s">
        <v>218</v>
      </c>
      <c r="E1016" s="165" t="s">
        <v>1</v>
      </c>
      <c r="F1016" s="166" t="s">
        <v>226</v>
      </c>
      <c r="H1016" s="167">
        <v>12</v>
      </c>
      <c r="I1016" s="168"/>
      <c r="L1016" s="164"/>
      <c r="M1016" s="169"/>
      <c r="T1016" s="170"/>
      <c r="AT1016" s="165" t="s">
        <v>218</v>
      </c>
      <c r="AU1016" s="165" t="s">
        <v>86</v>
      </c>
      <c r="AV1016" s="13" t="s">
        <v>148</v>
      </c>
      <c r="AW1016" s="13" t="s">
        <v>32</v>
      </c>
      <c r="AX1016" s="13" t="s">
        <v>84</v>
      </c>
      <c r="AY1016" s="165" t="s">
        <v>127</v>
      </c>
    </row>
    <row r="1017" spans="2:65" s="1" customFormat="1" ht="37.9" customHeight="1">
      <c r="B1017" s="136"/>
      <c r="C1017" s="178" t="s">
        <v>1783</v>
      </c>
      <c r="D1017" s="178" t="s">
        <v>278</v>
      </c>
      <c r="E1017" s="179" t="s">
        <v>1784</v>
      </c>
      <c r="F1017" s="180" t="s">
        <v>1785</v>
      </c>
      <c r="G1017" s="181" t="s">
        <v>405</v>
      </c>
      <c r="H1017" s="182">
        <v>11</v>
      </c>
      <c r="I1017" s="183"/>
      <c r="J1017" s="184">
        <f>ROUND(I1017*H1017,2)</f>
        <v>0</v>
      </c>
      <c r="K1017" s="180" t="s">
        <v>1</v>
      </c>
      <c r="L1017" s="185"/>
      <c r="M1017" s="186" t="s">
        <v>1</v>
      </c>
      <c r="N1017" s="187" t="s">
        <v>41</v>
      </c>
      <c r="P1017" s="146">
        <f>O1017*H1017</f>
        <v>0</v>
      </c>
      <c r="Q1017" s="146">
        <v>1.5E-3</v>
      </c>
      <c r="R1017" s="146">
        <f>Q1017*H1017</f>
        <v>1.6500000000000001E-2</v>
      </c>
      <c r="S1017" s="146">
        <v>0</v>
      </c>
      <c r="T1017" s="147">
        <f>S1017*H1017</f>
        <v>0</v>
      </c>
      <c r="AR1017" s="148" t="s">
        <v>376</v>
      </c>
      <c r="AT1017" s="148" t="s">
        <v>278</v>
      </c>
      <c r="AU1017" s="148" t="s">
        <v>86</v>
      </c>
      <c r="AY1017" s="17" t="s">
        <v>127</v>
      </c>
      <c r="BE1017" s="149">
        <f>IF(N1017="základní",J1017,0)</f>
        <v>0</v>
      </c>
      <c r="BF1017" s="149">
        <f>IF(N1017="snížená",J1017,0)</f>
        <v>0</v>
      </c>
      <c r="BG1017" s="149">
        <f>IF(N1017="zákl. přenesená",J1017,0)</f>
        <v>0</v>
      </c>
      <c r="BH1017" s="149">
        <f>IF(N1017="sníž. přenesená",J1017,0)</f>
        <v>0</v>
      </c>
      <c r="BI1017" s="149">
        <f>IF(N1017="nulová",J1017,0)</f>
        <v>0</v>
      </c>
      <c r="BJ1017" s="17" t="s">
        <v>84</v>
      </c>
      <c r="BK1017" s="149">
        <f>ROUND(I1017*H1017,2)</f>
        <v>0</v>
      </c>
      <c r="BL1017" s="17" t="s">
        <v>288</v>
      </c>
      <c r="BM1017" s="148" t="s">
        <v>1786</v>
      </c>
    </row>
    <row r="1018" spans="2:65" s="1" customFormat="1" ht="37.9" customHeight="1">
      <c r="B1018" s="136"/>
      <c r="C1018" s="178" t="s">
        <v>1787</v>
      </c>
      <c r="D1018" s="178" t="s">
        <v>278</v>
      </c>
      <c r="E1018" s="179" t="s">
        <v>1788</v>
      </c>
      <c r="F1018" s="180" t="s">
        <v>1789</v>
      </c>
      <c r="G1018" s="181" t="s">
        <v>405</v>
      </c>
      <c r="H1018" s="182">
        <v>1</v>
      </c>
      <c r="I1018" s="183"/>
      <c r="J1018" s="184">
        <f>ROUND(I1018*H1018,2)</f>
        <v>0</v>
      </c>
      <c r="K1018" s="180" t="s">
        <v>1</v>
      </c>
      <c r="L1018" s="185"/>
      <c r="M1018" s="186" t="s">
        <v>1</v>
      </c>
      <c r="N1018" s="187" t="s">
        <v>41</v>
      </c>
      <c r="P1018" s="146">
        <f>O1018*H1018</f>
        <v>0</v>
      </c>
      <c r="Q1018" s="146">
        <v>1.5E-3</v>
      </c>
      <c r="R1018" s="146">
        <f>Q1018*H1018</f>
        <v>1.5E-3</v>
      </c>
      <c r="S1018" s="146">
        <v>0</v>
      </c>
      <c r="T1018" s="147">
        <f>S1018*H1018</f>
        <v>0</v>
      </c>
      <c r="AR1018" s="148" t="s">
        <v>376</v>
      </c>
      <c r="AT1018" s="148" t="s">
        <v>278</v>
      </c>
      <c r="AU1018" s="148" t="s">
        <v>86</v>
      </c>
      <c r="AY1018" s="17" t="s">
        <v>127</v>
      </c>
      <c r="BE1018" s="149">
        <f>IF(N1018="základní",J1018,0)</f>
        <v>0</v>
      </c>
      <c r="BF1018" s="149">
        <f>IF(N1018="snížená",J1018,0)</f>
        <v>0</v>
      </c>
      <c r="BG1018" s="149">
        <f>IF(N1018="zákl. přenesená",J1018,0)</f>
        <v>0</v>
      </c>
      <c r="BH1018" s="149">
        <f>IF(N1018="sníž. přenesená",J1018,0)</f>
        <v>0</v>
      </c>
      <c r="BI1018" s="149">
        <f>IF(N1018="nulová",J1018,0)</f>
        <v>0</v>
      </c>
      <c r="BJ1018" s="17" t="s">
        <v>84</v>
      </c>
      <c r="BK1018" s="149">
        <f>ROUND(I1018*H1018,2)</f>
        <v>0</v>
      </c>
      <c r="BL1018" s="17" t="s">
        <v>288</v>
      </c>
      <c r="BM1018" s="148" t="s">
        <v>1790</v>
      </c>
    </row>
    <row r="1019" spans="2:65" s="1" customFormat="1" ht="24.2" customHeight="1">
      <c r="B1019" s="136"/>
      <c r="C1019" s="137" t="s">
        <v>1791</v>
      </c>
      <c r="D1019" s="137" t="s">
        <v>130</v>
      </c>
      <c r="E1019" s="138" t="s">
        <v>1792</v>
      </c>
      <c r="F1019" s="139" t="s">
        <v>1793</v>
      </c>
      <c r="G1019" s="140" t="s">
        <v>314</v>
      </c>
      <c r="H1019" s="141">
        <v>13.35</v>
      </c>
      <c r="I1019" s="142"/>
      <c r="J1019" s="143">
        <f>ROUND(I1019*H1019,2)</f>
        <v>0</v>
      </c>
      <c r="K1019" s="139" t="s">
        <v>134</v>
      </c>
      <c r="L1019" s="32"/>
      <c r="M1019" s="144" t="s">
        <v>1</v>
      </c>
      <c r="N1019" s="145" t="s">
        <v>41</v>
      </c>
      <c r="P1019" s="146">
        <f>O1019*H1019</f>
        <v>0</v>
      </c>
      <c r="Q1019" s="146">
        <v>0</v>
      </c>
      <c r="R1019" s="146">
        <f>Q1019*H1019</f>
        <v>0</v>
      </c>
      <c r="S1019" s="146">
        <v>0</v>
      </c>
      <c r="T1019" s="147">
        <f>S1019*H1019</f>
        <v>0</v>
      </c>
      <c r="AR1019" s="148" t="s">
        <v>288</v>
      </c>
      <c r="AT1019" s="148" t="s">
        <v>130</v>
      </c>
      <c r="AU1019" s="148" t="s">
        <v>86</v>
      </c>
      <c r="AY1019" s="17" t="s">
        <v>127</v>
      </c>
      <c r="BE1019" s="149">
        <f>IF(N1019="základní",J1019,0)</f>
        <v>0</v>
      </c>
      <c r="BF1019" s="149">
        <f>IF(N1019="snížená",J1019,0)</f>
        <v>0</v>
      </c>
      <c r="BG1019" s="149">
        <f>IF(N1019="zákl. přenesená",J1019,0)</f>
        <v>0</v>
      </c>
      <c r="BH1019" s="149">
        <f>IF(N1019="sníž. přenesená",J1019,0)</f>
        <v>0</v>
      </c>
      <c r="BI1019" s="149">
        <f>IF(N1019="nulová",J1019,0)</f>
        <v>0</v>
      </c>
      <c r="BJ1019" s="17" t="s">
        <v>84</v>
      </c>
      <c r="BK1019" s="149">
        <f>ROUND(I1019*H1019,2)</f>
        <v>0</v>
      </c>
      <c r="BL1019" s="17" t="s">
        <v>288</v>
      </c>
      <c r="BM1019" s="148" t="s">
        <v>1794</v>
      </c>
    </row>
    <row r="1020" spans="2:65" s="12" customFormat="1" ht="11.25">
      <c r="B1020" s="157"/>
      <c r="D1020" s="150" t="s">
        <v>218</v>
      </c>
      <c r="E1020" s="158" t="s">
        <v>1</v>
      </c>
      <c r="F1020" s="159" t="s">
        <v>1795</v>
      </c>
      <c r="H1020" s="160">
        <v>13.35</v>
      </c>
      <c r="I1020" s="161"/>
      <c r="L1020" s="157"/>
      <c r="M1020" s="162"/>
      <c r="T1020" s="163"/>
      <c r="AT1020" s="158" t="s">
        <v>218</v>
      </c>
      <c r="AU1020" s="158" t="s">
        <v>86</v>
      </c>
      <c r="AV1020" s="12" t="s">
        <v>86</v>
      </c>
      <c r="AW1020" s="12" t="s">
        <v>32</v>
      </c>
      <c r="AX1020" s="12" t="s">
        <v>84</v>
      </c>
      <c r="AY1020" s="158" t="s">
        <v>127</v>
      </c>
    </row>
    <row r="1021" spans="2:65" s="1" customFormat="1" ht="16.5" customHeight="1">
      <c r="B1021" s="136"/>
      <c r="C1021" s="178" t="s">
        <v>1796</v>
      </c>
      <c r="D1021" s="178" t="s">
        <v>278</v>
      </c>
      <c r="E1021" s="179" t="s">
        <v>1797</v>
      </c>
      <c r="F1021" s="180" t="s">
        <v>1798</v>
      </c>
      <c r="G1021" s="181" t="s">
        <v>314</v>
      </c>
      <c r="H1021" s="182">
        <v>14.018000000000001</v>
      </c>
      <c r="I1021" s="183"/>
      <c r="J1021" s="184">
        <f>ROUND(I1021*H1021,2)</f>
        <v>0</v>
      </c>
      <c r="K1021" s="180" t="s">
        <v>134</v>
      </c>
      <c r="L1021" s="185"/>
      <c r="M1021" s="186" t="s">
        <v>1</v>
      </c>
      <c r="N1021" s="187" t="s">
        <v>41</v>
      </c>
      <c r="P1021" s="146">
        <f>O1021*H1021</f>
        <v>0</v>
      </c>
      <c r="Q1021" s="146">
        <v>1.5E-3</v>
      </c>
      <c r="R1021" s="146">
        <f>Q1021*H1021</f>
        <v>2.1027000000000001E-2</v>
      </c>
      <c r="S1021" s="146">
        <v>0</v>
      </c>
      <c r="T1021" s="147">
        <f>S1021*H1021</f>
        <v>0</v>
      </c>
      <c r="AR1021" s="148" t="s">
        <v>376</v>
      </c>
      <c r="AT1021" s="148" t="s">
        <v>278</v>
      </c>
      <c r="AU1021" s="148" t="s">
        <v>86</v>
      </c>
      <c r="AY1021" s="17" t="s">
        <v>127</v>
      </c>
      <c r="BE1021" s="149">
        <f>IF(N1021="základní",J1021,0)</f>
        <v>0</v>
      </c>
      <c r="BF1021" s="149">
        <f>IF(N1021="snížená",J1021,0)</f>
        <v>0</v>
      </c>
      <c r="BG1021" s="149">
        <f>IF(N1021="zákl. přenesená",J1021,0)</f>
        <v>0</v>
      </c>
      <c r="BH1021" s="149">
        <f>IF(N1021="sníž. přenesená",J1021,0)</f>
        <v>0</v>
      </c>
      <c r="BI1021" s="149">
        <f>IF(N1021="nulová",J1021,0)</f>
        <v>0</v>
      </c>
      <c r="BJ1021" s="17" t="s">
        <v>84</v>
      </c>
      <c r="BK1021" s="149">
        <f>ROUND(I1021*H1021,2)</f>
        <v>0</v>
      </c>
      <c r="BL1021" s="17" t="s">
        <v>288</v>
      </c>
      <c r="BM1021" s="148" t="s">
        <v>1799</v>
      </c>
    </row>
    <row r="1022" spans="2:65" s="12" customFormat="1" ht="11.25">
      <c r="B1022" s="157"/>
      <c r="D1022" s="150" t="s">
        <v>218</v>
      </c>
      <c r="E1022" s="158" t="s">
        <v>1</v>
      </c>
      <c r="F1022" s="159" t="s">
        <v>1800</v>
      </c>
      <c r="H1022" s="160">
        <v>14.018000000000001</v>
      </c>
      <c r="I1022" s="161"/>
      <c r="L1022" s="157"/>
      <c r="M1022" s="162"/>
      <c r="T1022" s="163"/>
      <c r="AT1022" s="158" t="s">
        <v>218</v>
      </c>
      <c r="AU1022" s="158" t="s">
        <v>86</v>
      </c>
      <c r="AV1022" s="12" t="s">
        <v>86</v>
      </c>
      <c r="AW1022" s="12" t="s">
        <v>32</v>
      </c>
      <c r="AX1022" s="12" t="s">
        <v>84</v>
      </c>
      <c r="AY1022" s="158" t="s">
        <v>127</v>
      </c>
    </row>
    <row r="1023" spans="2:65" s="1" customFormat="1" ht="16.5" customHeight="1">
      <c r="B1023" s="136"/>
      <c r="C1023" s="178" t="s">
        <v>1801</v>
      </c>
      <c r="D1023" s="178" t="s">
        <v>278</v>
      </c>
      <c r="E1023" s="179" t="s">
        <v>1802</v>
      </c>
      <c r="F1023" s="180" t="s">
        <v>1803</v>
      </c>
      <c r="G1023" s="181" t="s">
        <v>924</v>
      </c>
      <c r="H1023" s="182">
        <v>9</v>
      </c>
      <c r="I1023" s="183"/>
      <c r="J1023" s="184">
        <f>ROUND(I1023*H1023,2)</f>
        <v>0</v>
      </c>
      <c r="K1023" s="180" t="s">
        <v>134</v>
      </c>
      <c r="L1023" s="185"/>
      <c r="M1023" s="186" t="s">
        <v>1</v>
      </c>
      <c r="N1023" s="187" t="s">
        <v>41</v>
      </c>
      <c r="P1023" s="146">
        <f>O1023*H1023</f>
        <v>0</v>
      </c>
      <c r="Q1023" s="146">
        <v>2.0000000000000001E-4</v>
      </c>
      <c r="R1023" s="146">
        <f>Q1023*H1023</f>
        <v>1.8000000000000002E-3</v>
      </c>
      <c r="S1023" s="146">
        <v>0</v>
      </c>
      <c r="T1023" s="147">
        <f>S1023*H1023</f>
        <v>0</v>
      </c>
      <c r="AR1023" s="148" t="s">
        <v>376</v>
      </c>
      <c r="AT1023" s="148" t="s">
        <v>278</v>
      </c>
      <c r="AU1023" s="148" t="s">
        <v>86</v>
      </c>
      <c r="AY1023" s="17" t="s">
        <v>127</v>
      </c>
      <c r="BE1023" s="149">
        <f>IF(N1023="základní",J1023,0)</f>
        <v>0</v>
      </c>
      <c r="BF1023" s="149">
        <f>IF(N1023="snížená",J1023,0)</f>
        <v>0</v>
      </c>
      <c r="BG1023" s="149">
        <f>IF(N1023="zákl. přenesená",J1023,0)</f>
        <v>0</v>
      </c>
      <c r="BH1023" s="149">
        <f>IF(N1023="sníž. přenesená",J1023,0)</f>
        <v>0</v>
      </c>
      <c r="BI1023" s="149">
        <f>IF(N1023="nulová",J1023,0)</f>
        <v>0</v>
      </c>
      <c r="BJ1023" s="17" t="s">
        <v>84</v>
      </c>
      <c r="BK1023" s="149">
        <f>ROUND(I1023*H1023,2)</f>
        <v>0</v>
      </c>
      <c r="BL1023" s="17" t="s">
        <v>288</v>
      </c>
      <c r="BM1023" s="148" t="s">
        <v>1804</v>
      </c>
    </row>
    <row r="1024" spans="2:65" s="1" customFormat="1" ht="24.2" customHeight="1">
      <c r="B1024" s="136"/>
      <c r="C1024" s="137" t="s">
        <v>1805</v>
      </c>
      <c r="D1024" s="137" t="s">
        <v>130</v>
      </c>
      <c r="E1024" s="138" t="s">
        <v>1806</v>
      </c>
      <c r="F1024" s="139" t="s">
        <v>1807</v>
      </c>
      <c r="G1024" s="140" t="s">
        <v>265</v>
      </c>
      <c r="H1024" s="141">
        <v>1.1259999999999999</v>
      </c>
      <c r="I1024" s="142"/>
      <c r="J1024" s="143">
        <f>ROUND(I1024*H1024,2)</f>
        <v>0</v>
      </c>
      <c r="K1024" s="139" t="s">
        <v>134</v>
      </c>
      <c r="L1024" s="32"/>
      <c r="M1024" s="144" t="s">
        <v>1</v>
      </c>
      <c r="N1024" s="145" t="s">
        <v>41</v>
      </c>
      <c r="P1024" s="146">
        <f>O1024*H1024</f>
        <v>0</v>
      </c>
      <c r="Q1024" s="146">
        <v>0</v>
      </c>
      <c r="R1024" s="146">
        <f>Q1024*H1024</f>
        <v>0</v>
      </c>
      <c r="S1024" s="146">
        <v>0</v>
      </c>
      <c r="T1024" s="147">
        <f>S1024*H1024</f>
        <v>0</v>
      </c>
      <c r="AR1024" s="148" t="s">
        <v>288</v>
      </c>
      <c r="AT1024" s="148" t="s">
        <v>130</v>
      </c>
      <c r="AU1024" s="148" t="s">
        <v>86</v>
      </c>
      <c r="AY1024" s="17" t="s">
        <v>127</v>
      </c>
      <c r="BE1024" s="149">
        <f>IF(N1024="základní",J1024,0)</f>
        <v>0</v>
      </c>
      <c r="BF1024" s="149">
        <f>IF(N1024="snížená",J1024,0)</f>
        <v>0</v>
      </c>
      <c r="BG1024" s="149">
        <f>IF(N1024="zákl. přenesená",J1024,0)</f>
        <v>0</v>
      </c>
      <c r="BH1024" s="149">
        <f>IF(N1024="sníž. přenesená",J1024,0)</f>
        <v>0</v>
      </c>
      <c r="BI1024" s="149">
        <f>IF(N1024="nulová",J1024,0)</f>
        <v>0</v>
      </c>
      <c r="BJ1024" s="17" t="s">
        <v>84</v>
      </c>
      <c r="BK1024" s="149">
        <f>ROUND(I1024*H1024,2)</f>
        <v>0</v>
      </c>
      <c r="BL1024" s="17" t="s">
        <v>288</v>
      </c>
      <c r="BM1024" s="148" t="s">
        <v>1808</v>
      </c>
    </row>
    <row r="1025" spans="2:65" s="11" customFormat="1" ht="22.9" customHeight="1">
      <c r="B1025" s="124"/>
      <c r="D1025" s="125" t="s">
        <v>75</v>
      </c>
      <c r="E1025" s="134" t="s">
        <v>1809</v>
      </c>
      <c r="F1025" s="134" t="s">
        <v>1810</v>
      </c>
      <c r="I1025" s="127"/>
      <c r="J1025" s="135">
        <f>BK1025</f>
        <v>0</v>
      </c>
      <c r="L1025" s="124"/>
      <c r="M1025" s="129"/>
      <c r="P1025" s="130">
        <f>SUM(P1026:P1038)</f>
        <v>0</v>
      </c>
      <c r="R1025" s="130">
        <f>SUM(R1026:R1038)</f>
        <v>0.18703999999999998</v>
      </c>
      <c r="T1025" s="131">
        <f>SUM(T1026:T1038)</f>
        <v>5.2000000000000005E-2</v>
      </c>
      <c r="AR1025" s="125" t="s">
        <v>86</v>
      </c>
      <c r="AT1025" s="132" t="s">
        <v>75</v>
      </c>
      <c r="AU1025" s="132" t="s">
        <v>84</v>
      </c>
      <c r="AY1025" s="125" t="s">
        <v>127</v>
      </c>
      <c r="BK1025" s="133">
        <f>SUM(BK1026:BK1038)</f>
        <v>0</v>
      </c>
    </row>
    <row r="1026" spans="2:65" s="1" customFormat="1" ht="16.5" customHeight="1">
      <c r="B1026" s="136"/>
      <c r="C1026" s="137" t="s">
        <v>1811</v>
      </c>
      <c r="D1026" s="137" t="s">
        <v>130</v>
      </c>
      <c r="E1026" s="138" t="s">
        <v>1812</v>
      </c>
      <c r="F1026" s="139" t="s">
        <v>1813</v>
      </c>
      <c r="G1026" s="140" t="s">
        <v>216</v>
      </c>
      <c r="H1026" s="141">
        <v>2.6</v>
      </c>
      <c r="I1026" s="142"/>
      <c r="J1026" s="143">
        <f>ROUND(I1026*H1026,2)</f>
        <v>0</v>
      </c>
      <c r="K1026" s="139" t="s">
        <v>134</v>
      </c>
      <c r="L1026" s="32"/>
      <c r="M1026" s="144" t="s">
        <v>1</v>
      </c>
      <c r="N1026" s="145" t="s">
        <v>41</v>
      </c>
      <c r="P1026" s="146">
        <f>O1026*H1026</f>
        <v>0</v>
      </c>
      <c r="Q1026" s="146">
        <v>0</v>
      </c>
      <c r="R1026" s="146">
        <f>Q1026*H1026</f>
        <v>0</v>
      </c>
      <c r="S1026" s="146">
        <v>0.02</v>
      </c>
      <c r="T1026" s="147">
        <f>S1026*H1026</f>
        <v>5.2000000000000005E-2</v>
      </c>
      <c r="AR1026" s="148" t="s">
        <v>288</v>
      </c>
      <c r="AT1026" s="148" t="s">
        <v>130</v>
      </c>
      <c r="AU1026" s="148" t="s">
        <v>86</v>
      </c>
      <c r="AY1026" s="17" t="s">
        <v>127</v>
      </c>
      <c r="BE1026" s="149">
        <f>IF(N1026="základní",J1026,0)</f>
        <v>0</v>
      </c>
      <c r="BF1026" s="149">
        <f>IF(N1026="snížená",J1026,0)</f>
        <v>0</v>
      </c>
      <c r="BG1026" s="149">
        <f>IF(N1026="zákl. přenesená",J1026,0)</f>
        <v>0</v>
      </c>
      <c r="BH1026" s="149">
        <f>IF(N1026="sníž. přenesená",J1026,0)</f>
        <v>0</v>
      </c>
      <c r="BI1026" s="149">
        <f>IF(N1026="nulová",J1026,0)</f>
        <v>0</v>
      </c>
      <c r="BJ1026" s="17" t="s">
        <v>84</v>
      </c>
      <c r="BK1026" s="149">
        <f>ROUND(I1026*H1026,2)</f>
        <v>0</v>
      </c>
      <c r="BL1026" s="17" t="s">
        <v>288</v>
      </c>
      <c r="BM1026" s="148" t="s">
        <v>1814</v>
      </c>
    </row>
    <row r="1027" spans="2:65" s="12" customFormat="1" ht="11.25">
      <c r="B1027" s="157"/>
      <c r="D1027" s="150" t="s">
        <v>218</v>
      </c>
      <c r="E1027" s="158" t="s">
        <v>1</v>
      </c>
      <c r="F1027" s="159" t="s">
        <v>1028</v>
      </c>
      <c r="H1027" s="160">
        <v>2.6</v>
      </c>
      <c r="I1027" s="161"/>
      <c r="L1027" s="157"/>
      <c r="M1027" s="162"/>
      <c r="T1027" s="163"/>
      <c r="AT1027" s="158" t="s">
        <v>218</v>
      </c>
      <c r="AU1027" s="158" t="s">
        <v>86</v>
      </c>
      <c r="AV1027" s="12" t="s">
        <v>86</v>
      </c>
      <c r="AW1027" s="12" t="s">
        <v>32</v>
      </c>
      <c r="AX1027" s="12" t="s">
        <v>84</v>
      </c>
      <c r="AY1027" s="158" t="s">
        <v>127</v>
      </c>
    </row>
    <row r="1028" spans="2:65" s="1" customFormat="1" ht="33" customHeight="1">
      <c r="B1028" s="136"/>
      <c r="C1028" s="137" t="s">
        <v>1815</v>
      </c>
      <c r="D1028" s="137" t="s">
        <v>130</v>
      </c>
      <c r="E1028" s="138" t="s">
        <v>1816</v>
      </c>
      <c r="F1028" s="139" t="s">
        <v>1817</v>
      </c>
      <c r="G1028" s="140" t="s">
        <v>405</v>
      </c>
      <c r="H1028" s="141">
        <v>1</v>
      </c>
      <c r="I1028" s="142"/>
      <c r="J1028" s="143">
        <f>ROUND(I1028*H1028,2)</f>
        <v>0</v>
      </c>
      <c r="K1028" s="139" t="s">
        <v>1</v>
      </c>
      <c r="L1028" s="32"/>
      <c r="M1028" s="144" t="s">
        <v>1</v>
      </c>
      <c r="N1028" s="145" t="s">
        <v>41</v>
      </c>
      <c r="P1028" s="146">
        <f>O1028*H1028</f>
        <v>0</v>
      </c>
      <c r="Q1028" s="146">
        <v>0</v>
      </c>
      <c r="R1028" s="146">
        <f>Q1028*H1028</f>
        <v>0</v>
      </c>
      <c r="S1028" s="146">
        <v>0</v>
      </c>
      <c r="T1028" s="147">
        <f>S1028*H1028</f>
        <v>0</v>
      </c>
      <c r="AR1028" s="148" t="s">
        <v>288</v>
      </c>
      <c r="AT1028" s="148" t="s">
        <v>130</v>
      </c>
      <c r="AU1028" s="148" t="s">
        <v>86</v>
      </c>
      <c r="AY1028" s="17" t="s">
        <v>127</v>
      </c>
      <c r="BE1028" s="149">
        <f>IF(N1028="základní",J1028,0)</f>
        <v>0</v>
      </c>
      <c r="BF1028" s="149">
        <f>IF(N1028="snížená",J1028,0)</f>
        <v>0</v>
      </c>
      <c r="BG1028" s="149">
        <f>IF(N1028="zákl. přenesená",J1028,0)</f>
        <v>0</v>
      </c>
      <c r="BH1028" s="149">
        <f>IF(N1028="sníž. přenesená",J1028,0)</f>
        <v>0</v>
      </c>
      <c r="BI1028" s="149">
        <f>IF(N1028="nulová",J1028,0)</f>
        <v>0</v>
      </c>
      <c r="BJ1028" s="17" t="s">
        <v>84</v>
      </c>
      <c r="BK1028" s="149">
        <f>ROUND(I1028*H1028,2)</f>
        <v>0</v>
      </c>
      <c r="BL1028" s="17" t="s">
        <v>288</v>
      </c>
      <c r="BM1028" s="148" t="s">
        <v>1818</v>
      </c>
    </row>
    <row r="1029" spans="2:65" s="12" customFormat="1" ht="11.25">
      <c r="B1029" s="157"/>
      <c r="D1029" s="150" t="s">
        <v>218</v>
      </c>
      <c r="E1029" s="158" t="s">
        <v>1</v>
      </c>
      <c r="F1029" s="159" t="s">
        <v>1819</v>
      </c>
      <c r="H1029" s="160">
        <v>1</v>
      </c>
      <c r="I1029" s="161"/>
      <c r="L1029" s="157"/>
      <c r="M1029" s="162"/>
      <c r="T1029" s="163"/>
      <c r="AT1029" s="158" t="s">
        <v>218</v>
      </c>
      <c r="AU1029" s="158" t="s">
        <v>86</v>
      </c>
      <c r="AV1029" s="12" t="s">
        <v>86</v>
      </c>
      <c r="AW1029" s="12" t="s">
        <v>32</v>
      </c>
      <c r="AX1029" s="12" t="s">
        <v>84</v>
      </c>
      <c r="AY1029" s="158" t="s">
        <v>127</v>
      </c>
    </row>
    <row r="1030" spans="2:65" s="1" customFormat="1" ht="66.75" customHeight="1">
      <c r="B1030" s="136"/>
      <c r="C1030" s="178" t="s">
        <v>1820</v>
      </c>
      <c r="D1030" s="178" t="s">
        <v>278</v>
      </c>
      <c r="E1030" s="179" t="s">
        <v>1821</v>
      </c>
      <c r="F1030" s="180" t="s">
        <v>1822</v>
      </c>
      <c r="G1030" s="181" t="s">
        <v>405</v>
      </c>
      <c r="H1030" s="182">
        <v>1</v>
      </c>
      <c r="I1030" s="183"/>
      <c r="J1030" s="184">
        <f>ROUND(I1030*H1030,2)</f>
        <v>0</v>
      </c>
      <c r="K1030" s="180" t="s">
        <v>1</v>
      </c>
      <c r="L1030" s="185"/>
      <c r="M1030" s="186" t="s">
        <v>1</v>
      </c>
      <c r="N1030" s="187" t="s">
        <v>41</v>
      </c>
      <c r="P1030" s="146">
        <f>O1030*H1030</f>
        <v>0</v>
      </c>
      <c r="Q1030" s="146">
        <v>0.17199999999999999</v>
      </c>
      <c r="R1030" s="146">
        <f>Q1030*H1030</f>
        <v>0.17199999999999999</v>
      </c>
      <c r="S1030" s="146">
        <v>0</v>
      </c>
      <c r="T1030" s="147">
        <f>S1030*H1030</f>
        <v>0</v>
      </c>
      <c r="AR1030" s="148" t="s">
        <v>376</v>
      </c>
      <c r="AT1030" s="148" t="s">
        <v>278</v>
      </c>
      <c r="AU1030" s="148" t="s">
        <v>86</v>
      </c>
      <c r="AY1030" s="17" t="s">
        <v>127</v>
      </c>
      <c r="BE1030" s="149">
        <f>IF(N1030="základní",J1030,0)</f>
        <v>0</v>
      </c>
      <c r="BF1030" s="149">
        <f>IF(N1030="snížená",J1030,0)</f>
        <v>0</v>
      </c>
      <c r="BG1030" s="149">
        <f>IF(N1030="zákl. přenesená",J1030,0)</f>
        <v>0</v>
      </c>
      <c r="BH1030" s="149">
        <f>IF(N1030="sníž. přenesená",J1030,0)</f>
        <v>0</v>
      </c>
      <c r="BI1030" s="149">
        <f>IF(N1030="nulová",J1030,0)</f>
        <v>0</v>
      </c>
      <c r="BJ1030" s="17" t="s">
        <v>84</v>
      </c>
      <c r="BK1030" s="149">
        <f>ROUND(I1030*H1030,2)</f>
        <v>0</v>
      </c>
      <c r="BL1030" s="17" t="s">
        <v>288</v>
      </c>
      <c r="BM1030" s="148" t="s">
        <v>1823</v>
      </c>
    </row>
    <row r="1031" spans="2:65" s="1" customFormat="1" ht="29.25">
      <c r="B1031" s="32"/>
      <c r="D1031" s="150" t="s">
        <v>137</v>
      </c>
      <c r="F1031" s="151" t="s">
        <v>1824</v>
      </c>
      <c r="I1031" s="152"/>
      <c r="L1031" s="32"/>
      <c r="M1031" s="153"/>
      <c r="T1031" s="56"/>
      <c r="AT1031" s="17" t="s">
        <v>137</v>
      </c>
      <c r="AU1031" s="17" t="s">
        <v>86</v>
      </c>
    </row>
    <row r="1032" spans="2:65" s="1" customFormat="1" ht="37.9" customHeight="1">
      <c r="B1032" s="136"/>
      <c r="C1032" s="137" t="s">
        <v>1825</v>
      </c>
      <c r="D1032" s="137" t="s">
        <v>130</v>
      </c>
      <c r="E1032" s="138" t="s">
        <v>1826</v>
      </c>
      <c r="F1032" s="139" t="s">
        <v>1827</v>
      </c>
      <c r="G1032" s="140" t="s">
        <v>405</v>
      </c>
      <c r="H1032" s="141">
        <v>1</v>
      </c>
      <c r="I1032" s="142"/>
      <c r="J1032" s="143">
        <f>ROUND(I1032*H1032,2)</f>
        <v>0</v>
      </c>
      <c r="K1032" s="139" t="s">
        <v>1</v>
      </c>
      <c r="L1032" s="32"/>
      <c r="M1032" s="144" t="s">
        <v>1</v>
      </c>
      <c r="N1032" s="145" t="s">
        <v>41</v>
      </c>
      <c r="P1032" s="146">
        <f>O1032*H1032</f>
        <v>0</v>
      </c>
      <c r="Q1032" s="146">
        <v>0</v>
      </c>
      <c r="R1032" s="146">
        <f>Q1032*H1032</f>
        <v>0</v>
      </c>
      <c r="S1032" s="146">
        <v>0</v>
      </c>
      <c r="T1032" s="147">
        <f>S1032*H1032</f>
        <v>0</v>
      </c>
      <c r="AR1032" s="148" t="s">
        <v>288</v>
      </c>
      <c r="AT1032" s="148" t="s">
        <v>130</v>
      </c>
      <c r="AU1032" s="148" t="s">
        <v>86</v>
      </c>
      <c r="AY1032" s="17" t="s">
        <v>127</v>
      </c>
      <c r="BE1032" s="149">
        <f>IF(N1032="základní",J1032,0)</f>
        <v>0</v>
      </c>
      <c r="BF1032" s="149">
        <f>IF(N1032="snížená",J1032,0)</f>
        <v>0</v>
      </c>
      <c r="BG1032" s="149">
        <f>IF(N1032="zákl. přenesená",J1032,0)</f>
        <v>0</v>
      </c>
      <c r="BH1032" s="149">
        <f>IF(N1032="sníž. přenesená",J1032,0)</f>
        <v>0</v>
      </c>
      <c r="BI1032" s="149">
        <f>IF(N1032="nulová",J1032,0)</f>
        <v>0</v>
      </c>
      <c r="BJ1032" s="17" t="s">
        <v>84</v>
      </c>
      <c r="BK1032" s="149">
        <f>ROUND(I1032*H1032,2)</f>
        <v>0</v>
      </c>
      <c r="BL1032" s="17" t="s">
        <v>288</v>
      </c>
      <c r="BM1032" s="148" t="s">
        <v>1828</v>
      </c>
    </row>
    <row r="1033" spans="2:65" s="1" customFormat="1" ht="33" customHeight="1">
      <c r="B1033" s="136"/>
      <c r="C1033" s="137" t="s">
        <v>1829</v>
      </c>
      <c r="D1033" s="137" t="s">
        <v>130</v>
      </c>
      <c r="E1033" s="138" t="s">
        <v>1830</v>
      </c>
      <c r="F1033" s="139" t="s">
        <v>1831</v>
      </c>
      <c r="G1033" s="140" t="s">
        <v>405</v>
      </c>
      <c r="H1033" s="141">
        <v>1</v>
      </c>
      <c r="I1033" s="142"/>
      <c r="J1033" s="143">
        <f>ROUND(I1033*H1033,2)</f>
        <v>0</v>
      </c>
      <c r="K1033" s="139" t="s">
        <v>134</v>
      </c>
      <c r="L1033" s="32"/>
      <c r="M1033" s="144" t="s">
        <v>1</v>
      </c>
      <c r="N1033" s="145" t="s">
        <v>41</v>
      </c>
      <c r="P1033" s="146">
        <f>O1033*H1033</f>
        <v>0</v>
      </c>
      <c r="Q1033" s="146">
        <v>4.0000000000000003E-5</v>
      </c>
      <c r="R1033" s="146">
        <f>Q1033*H1033</f>
        <v>4.0000000000000003E-5</v>
      </c>
      <c r="S1033" s="146">
        <v>0</v>
      </c>
      <c r="T1033" s="147">
        <f>S1033*H1033</f>
        <v>0</v>
      </c>
      <c r="AR1033" s="148" t="s">
        <v>288</v>
      </c>
      <c r="AT1033" s="148" t="s">
        <v>130</v>
      </c>
      <c r="AU1033" s="148" t="s">
        <v>86</v>
      </c>
      <c r="AY1033" s="17" t="s">
        <v>127</v>
      </c>
      <c r="BE1033" s="149">
        <f>IF(N1033="základní",J1033,0)</f>
        <v>0</v>
      </c>
      <c r="BF1033" s="149">
        <f>IF(N1033="snížená",J1033,0)</f>
        <v>0</v>
      </c>
      <c r="BG1033" s="149">
        <f>IF(N1033="zákl. přenesená",J1033,0)</f>
        <v>0</v>
      </c>
      <c r="BH1033" s="149">
        <f>IF(N1033="sníž. přenesená",J1033,0)</f>
        <v>0</v>
      </c>
      <c r="BI1033" s="149">
        <f>IF(N1033="nulová",J1033,0)</f>
        <v>0</v>
      </c>
      <c r="BJ1033" s="17" t="s">
        <v>84</v>
      </c>
      <c r="BK1033" s="149">
        <f>ROUND(I1033*H1033,2)</f>
        <v>0</v>
      </c>
      <c r="BL1033" s="17" t="s">
        <v>288</v>
      </c>
      <c r="BM1033" s="148" t="s">
        <v>1832</v>
      </c>
    </row>
    <row r="1034" spans="2:65" s="12" customFormat="1" ht="11.25">
      <c r="B1034" s="157"/>
      <c r="D1034" s="150" t="s">
        <v>218</v>
      </c>
      <c r="E1034" s="158" t="s">
        <v>1</v>
      </c>
      <c r="F1034" s="159" t="s">
        <v>1833</v>
      </c>
      <c r="H1034" s="160">
        <v>1</v>
      </c>
      <c r="I1034" s="161"/>
      <c r="L1034" s="157"/>
      <c r="M1034" s="162"/>
      <c r="T1034" s="163"/>
      <c r="AT1034" s="158" t="s">
        <v>218</v>
      </c>
      <c r="AU1034" s="158" t="s">
        <v>86</v>
      </c>
      <c r="AV1034" s="12" t="s">
        <v>86</v>
      </c>
      <c r="AW1034" s="12" t="s">
        <v>32</v>
      </c>
      <c r="AX1034" s="12" t="s">
        <v>84</v>
      </c>
      <c r="AY1034" s="158" t="s">
        <v>127</v>
      </c>
    </row>
    <row r="1035" spans="2:65" s="1" customFormat="1" ht="66.75" customHeight="1">
      <c r="B1035" s="136"/>
      <c r="C1035" s="178" t="s">
        <v>1834</v>
      </c>
      <c r="D1035" s="178" t="s">
        <v>278</v>
      </c>
      <c r="E1035" s="179" t="s">
        <v>1835</v>
      </c>
      <c r="F1035" s="180" t="s">
        <v>1836</v>
      </c>
      <c r="G1035" s="181" t="s">
        <v>405</v>
      </c>
      <c r="H1035" s="182">
        <v>1</v>
      </c>
      <c r="I1035" s="183"/>
      <c r="J1035" s="184">
        <f>ROUND(I1035*H1035,2)</f>
        <v>0</v>
      </c>
      <c r="K1035" s="180" t="s">
        <v>1</v>
      </c>
      <c r="L1035" s="185"/>
      <c r="M1035" s="186" t="s">
        <v>1</v>
      </c>
      <c r="N1035" s="187" t="s">
        <v>41</v>
      </c>
      <c r="P1035" s="146">
        <f>O1035*H1035</f>
        <v>0</v>
      </c>
      <c r="Q1035" s="146">
        <v>1.4999999999999999E-2</v>
      </c>
      <c r="R1035" s="146">
        <f>Q1035*H1035</f>
        <v>1.4999999999999999E-2</v>
      </c>
      <c r="S1035" s="146">
        <v>0</v>
      </c>
      <c r="T1035" s="147">
        <f>S1035*H1035</f>
        <v>0</v>
      </c>
      <c r="AR1035" s="148" t="s">
        <v>376</v>
      </c>
      <c r="AT1035" s="148" t="s">
        <v>278</v>
      </c>
      <c r="AU1035" s="148" t="s">
        <v>86</v>
      </c>
      <c r="AY1035" s="17" t="s">
        <v>127</v>
      </c>
      <c r="BE1035" s="149">
        <f>IF(N1035="základní",J1035,0)</f>
        <v>0</v>
      </c>
      <c r="BF1035" s="149">
        <f>IF(N1035="snížená",J1035,0)</f>
        <v>0</v>
      </c>
      <c r="BG1035" s="149">
        <f>IF(N1035="zákl. přenesená",J1035,0)</f>
        <v>0</v>
      </c>
      <c r="BH1035" s="149">
        <f>IF(N1035="sníž. přenesená",J1035,0)</f>
        <v>0</v>
      </c>
      <c r="BI1035" s="149">
        <f>IF(N1035="nulová",J1035,0)</f>
        <v>0</v>
      </c>
      <c r="BJ1035" s="17" t="s">
        <v>84</v>
      </c>
      <c r="BK1035" s="149">
        <f>ROUND(I1035*H1035,2)</f>
        <v>0</v>
      </c>
      <c r="BL1035" s="17" t="s">
        <v>288</v>
      </c>
      <c r="BM1035" s="148" t="s">
        <v>1837</v>
      </c>
    </row>
    <row r="1036" spans="2:65" s="1" customFormat="1" ht="55.5" customHeight="1">
      <c r="B1036" s="136"/>
      <c r="C1036" s="137" t="s">
        <v>1838</v>
      </c>
      <c r="D1036" s="137" t="s">
        <v>130</v>
      </c>
      <c r="E1036" s="138" t="s">
        <v>1839</v>
      </c>
      <c r="F1036" s="139" t="s">
        <v>1840</v>
      </c>
      <c r="G1036" s="140" t="s">
        <v>405</v>
      </c>
      <c r="H1036" s="141">
        <v>1</v>
      </c>
      <c r="I1036" s="142"/>
      <c r="J1036" s="143">
        <f>ROUND(I1036*H1036,2)</f>
        <v>0</v>
      </c>
      <c r="K1036" s="139" t="s">
        <v>1</v>
      </c>
      <c r="L1036" s="32"/>
      <c r="M1036" s="144" t="s">
        <v>1</v>
      </c>
      <c r="N1036" s="145" t="s">
        <v>41</v>
      </c>
      <c r="P1036" s="146">
        <f>O1036*H1036</f>
        <v>0</v>
      </c>
      <c r="Q1036" s="146">
        <v>0</v>
      </c>
      <c r="R1036" s="146">
        <f>Q1036*H1036</f>
        <v>0</v>
      </c>
      <c r="S1036" s="146">
        <v>0</v>
      </c>
      <c r="T1036" s="147">
        <f>S1036*H1036</f>
        <v>0</v>
      </c>
      <c r="AR1036" s="148" t="s">
        <v>288</v>
      </c>
      <c r="AT1036" s="148" t="s">
        <v>130</v>
      </c>
      <c r="AU1036" s="148" t="s">
        <v>86</v>
      </c>
      <c r="AY1036" s="17" t="s">
        <v>127</v>
      </c>
      <c r="BE1036" s="149">
        <f>IF(N1036="základní",J1036,0)</f>
        <v>0</v>
      </c>
      <c r="BF1036" s="149">
        <f>IF(N1036="snížená",J1036,0)</f>
        <v>0</v>
      </c>
      <c r="BG1036" s="149">
        <f>IF(N1036="zákl. přenesená",J1036,0)</f>
        <v>0</v>
      </c>
      <c r="BH1036" s="149">
        <f>IF(N1036="sníž. přenesená",J1036,0)</f>
        <v>0</v>
      </c>
      <c r="BI1036" s="149">
        <f>IF(N1036="nulová",J1036,0)</f>
        <v>0</v>
      </c>
      <c r="BJ1036" s="17" t="s">
        <v>84</v>
      </c>
      <c r="BK1036" s="149">
        <f>ROUND(I1036*H1036,2)</f>
        <v>0</v>
      </c>
      <c r="BL1036" s="17" t="s">
        <v>288</v>
      </c>
      <c r="BM1036" s="148" t="s">
        <v>1841</v>
      </c>
    </row>
    <row r="1037" spans="2:65" s="1" customFormat="1" ht="19.5">
      <c r="B1037" s="32"/>
      <c r="D1037" s="150" t="s">
        <v>137</v>
      </c>
      <c r="F1037" s="151" t="s">
        <v>1842</v>
      </c>
      <c r="I1037" s="152"/>
      <c r="L1037" s="32"/>
      <c r="M1037" s="153"/>
      <c r="T1037" s="56"/>
      <c r="AT1037" s="17" t="s">
        <v>137</v>
      </c>
      <c r="AU1037" s="17" t="s">
        <v>86</v>
      </c>
    </row>
    <row r="1038" spans="2:65" s="1" customFormat="1" ht="33" customHeight="1">
      <c r="B1038" s="136"/>
      <c r="C1038" s="137" t="s">
        <v>1843</v>
      </c>
      <c r="D1038" s="137" t="s">
        <v>130</v>
      </c>
      <c r="E1038" s="138" t="s">
        <v>1844</v>
      </c>
      <c r="F1038" s="139" t="s">
        <v>1845</v>
      </c>
      <c r="G1038" s="140" t="s">
        <v>265</v>
      </c>
      <c r="H1038" s="141">
        <v>0.187</v>
      </c>
      <c r="I1038" s="142"/>
      <c r="J1038" s="143">
        <f>ROUND(I1038*H1038,2)</f>
        <v>0</v>
      </c>
      <c r="K1038" s="139" t="s">
        <v>134</v>
      </c>
      <c r="L1038" s="32"/>
      <c r="M1038" s="144" t="s">
        <v>1</v>
      </c>
      <c r="N1038" s="145" t="s">
        <v>41</v>
      </c>
      <c r="P1038" s="146">
        <f>O1038*H1038</f>
        <v>0</v>
      </c>
      <c r="Q1038" s="146">
        <v>0</v>
      </c>
      <c r="R1038" s="146">
        <f>Q1038*H1038</f>
        <v>0</v>
      </c>
      <c r="S1038" s="146">
        <v>0</v>
      </c>
      <c r="T1038" s="147">
        <f>S1038*H1038</f>
        <v>0</v>
      </c>
      <c r="AR1038" s="148" t="s">
        <v>288</v>
      </c>
      <c r="AT1038" s="148" t="s">
        <v>130</v>
      </c>
      <c r="AU1038" s="148" t="s">
        <v>86</v>
      </c>
      <c r="AY1038" s="17" t="s">
        <v>127</v>
      </c>
      <c r="BE1038" s="149">
        <f>IF(N1038="základní",J1038,0)</f>
        <v>0</v>
      </c>
      <c r="BF1038" s="149">
        <f>IF(N1038="snížená",J1038,0)</f>
        <v>0</v>
      </c>
      <c r="BG1038" s="149">
        <f>IF(N1038="zákl. přenesená",J1038,0)</f>
        <v>0</v>
      </c>
      <c r="BH1038" s="149">
        <f>IF(N1038="sníž. přenesená",J1038,0)</f>
        <v>0</v>
      </c>
      <c r="BI1038" s="149">
        <f>IF(N1038="nulová",J1038,0)</f>
        <v>0</v>
      </c>
      <c r="BJ1038" s="17" t="s">
        <v>84</v>
      </c>
      <c r="BK1038" s="149">
        <f>ROUND(I1038*H1038,2)</f>
        <v>0</v>
      </c>
      <c r="BL1038" s="17" t="s">
        <v>288</v>
      </c>
      <c r="BM1038" s="148" t="s">
        <v>1846</v>
      </c>
    </row>
    <row r="1039" spans="2:65" s="11" customFormat="1" ht="22.9" customHeight="1">
      <c r="B1039" s="124"/>
      <c r="D1039" s="125" t="s">
        <v>75</v>
      </c>
      <c r="E1039" s="134" t="s">
        <v>1847</v>
      </c>
      <c r="F1039" s="134" t="s">
        <v>1848</v>
      </c>
      <c r="I1039" s="127"/>
      <c r="J1039" s="135">
        <f>BK1039</f>
        <v>0</v>
      </c>
      <c r="L1039" s="124"/>
      <c r="M1039" s="129"/>
      <c r="P1039" s="130">
        <f>SUM(P1040:P1078)</f>
        <v>0</v>
      </c>
      <c r="R1039" s="130">
        <f>SUM(R1040:R1078)</f>
        <v>3.6168943999999996</v>
      </c>
      <c r="T1039" s="131">
        <f>SUM(T1040:T1078)</f>
        <v>0</v>
      </c>
      <c r="AR1039" s="125" t="s">
        <v>86</v>
      </c>
      <c r="AT1039" s="132" t="s">
        <v>75</v>
      </c>
      <c r="AU1039" s="132" t="s">
        <v>84</v>
      </c>
      <c r="AY1039" s="125" t="s">
        <v>127</v>
      </c>
      <c r="BK1039" s="133">
        <f>SUM(BK1040:BK1078)</f>
        <v>0</v>
      </c>
    </row>
    <row r="1040" spans="2:65" s="1" customFormat="1" ht="16.5" customHeight="1">
      <c r="B1040" s="136"/>
      <c r="C1040" s="137" t="s">
        <v>1849</v>
      </c>
      <c r="D1040" s="137" t="s">
        <v>130</v>
      </c>
      <c r="E1040" s="138" t="s">
        <v>1850</v>
      </c>
      <c r="F1040" s="139" t="s">
        <v>1851</v>
      </c>
      <c r="G1040" s="140" t="s">
        <v>216</v>
      </c>
      <c r="H1040" s="141">
        <v>93.3</v>
      </c>
      <c r="I1040" s="142"/>
      <c r="J1040" s="143">
        <f>ROUND(I1040*H1040,2)</f>
        <v>0</v>
      </c>
      <c r="K1040" s="139" t="s">
        <v>134</v>
      </c>
      <c r="L1040" s="32"/>
      <c r="M1040" s="144" t="s">
        <v>1</v>
      </c>
      <c r="N1040" s="145" t="s">
        <v>41</v>
      </c>
      <c r="P1040" s="146">
        <f>O1040*H1040</f>
        <v>0</v>
      </c>
      <c r="Q1040" s="146">
        <v>0</v>
      </c>
      <c r="R1040" s="146">
        <f>Q1040*H1040</f>
        <v>0</v>
      </c>
      <c r="S1040" s="146">
        <v>0</v>
      </c>
      <c r="T1040" s="147">
        <f>S1040*H1040</f>
        <v>0</v>
      </c>
      <c r="AR1040" s="148" t="s">
        <v>288</v>
      </c>
      <c r="AT1040" s="148" t="s">
        <v>130</v>
      </c>
      <c r="AU1040" s="148" t="s">
        <v>86</v>
      </c>
      <c r="AY1040" s="17" t="s">
        <v>127</v>
      </c>
      <c r="BE1040" s="149">
        <f>IF(N1040="základní",J1040,0)</f>
        <v>0</v>
      </c>
      <c r="BF1040" s="149">
        <f>IF(N1040="snížená",J1040,0)</f>
        <v>0</v>
      </c>
      <c r="BG1040" s="149">
        <f>IF(N1040="zákl. přenesená",J1040,0)</f>
        <v>0</v>
      </c>
      <c r="BH1040" s="149">
        <f>IF(N1040="sníž. přenesená",J1040,0)</f>
        <v>0</v>
      </c>
      <c r="BI1040" s="149">
        <f>IF(N1040="nulová",J1040,0)</f>
        <v>0</v>
      </c>
      <c r="BJ1040" s="17" t="s">
        <v>84</v>
      </c>
      <c r="BK1040" s="149">
        <f>ROUND(I1040*H1040,2)</f>
        <v>0</v>
      </c>
      <c r="BL1040" s="17" t="s">
        <v>288</v>
      </c>
      <c r="BM1040" s="148" t="s">
        <v>1852</v>
      </c>
    </row>
    <row r="1041" spans="2:65" s="1" customFormat="1" ht="16.5" customHeight="1">
      <c r="B1041" s="136"/>
      <c r="C1041" s="137" t="s">
        <v>1853</v>
      </c>
      <c r="D1041" s="137" t="s">
        <v>130</v>
      </c>
      <c r="E1041" s="138" t="s">
        <v>1854</v>
      </c>
      <c r="F1041" s="139" t="s">
        <v>1855</v>
      </c>
      <c r="G1041" s="140" t="s">
        <v>216</v>
      </c>
      <c r="H1041" s="141">
        <v>93.3</v>
      </c>
      <c r="I1041" s="142"/>
      <c r="J1041" s="143">
        <f>ROUND(I1041*H1041,2)</f>
        <v>0</v>
      </c>
      <c r="K1041" s="139" t="s">
        <v>134</v>
      </c>
      <c r="L1041" s="32"/>
      <c r="M1041" s="144" t="s">
        <v>1</v>
      </c>
      <c r="N1041" s="145" t="s">
        <v>41</v>
      </c>
      <c r="P1041" s="146">
        <f>O1041*H1041</f>
        <v>0</v>
      </c>
      <c r="Q1041" s="146">
        <v>2.9999999999999997E-4</v>
      </c>
      <c r="R1041" s="146">
        <f>Q1041*H1041</f>
        <v>2.7989999999999998E-2</v>
      </c>
      <c r="S1041" s="146">
        <v>0</v>
      </c>
      <c r="T1041" s="147">
        <f>S1041*H1041</f>
        <v>0</v>
      </c>
      <c r="AR1041" s="148" t="s">
        <v>288</v>
      </c>
      <c r="AT1041" s="148" t="s">
        <v>130</v>
      </c>
      <c r="AU1041" s="148" t="s">
        <v>86</v>
      </c>
      <c r="AY1041" s="17" t="s">
        <v>127</v>
      </c>
      <c r="BE1041" s="149">
        <f>IF(N1041="základní",J1041,0)</f>
        <v>0</v>
      </c>
      <c r="BF1041" s="149">
        <f>IF(N1041="snížená",J1041,0)</f>
        <v>0</v>
      </c>
      <c r="BG1041" s="149">
        <f>IF(N1041="zákl. přenesená",J1041,0)</f>
        <v>0</v>
      </c>
      <c r="BH1041" s="149">
        <f>IF(N1041="sníž. přenesená",J1041,0)</f>
        <v>0</v>
      </c>
      <c r="BI1041" s="149">
        <f>IF(N1041="nulová",J1041,0)</f>
        <v>0</v>
      </c>
      <c r="BJ1041" s="17" t="s">
        <v>84</v>
      </c>
      <c r="BK1041" s="149">
        <f>ROUND(I1041*H1041,2)</f>
        <v>0</v>
      </c>
      <c r="BL1041" s="17" t="s">
        <v>288</v>
      </c>
      <c r="BM1041" s="148" t="s">
        <v>1856</v>
      </c>
    </row>
    <row r="1042" spans="2:65" s="1" customFormat="1" ht="24.2" customHeight="1">
      <c r="B1042" s="136"/>
      <c r="C1042" s="137" t="s">
        <v>1857</v>
      </c>
      <c r="D1042" s="137" t="s">
        <v>130</v>
      </c>
      <c r="E1042" s="138" t="s">
        <v>1858</v>
      </c>
      <c r="F1042" s="139" t="s">
        <v>1859</v>
      </c>
      <c r="G1042" s="140" t="s">
        <v>216</v>
      </c>
      <c r="H1042" s="141">
        <v>93.3</v>
      </c>
      <c r="I1042" s="142"/>
      <c r="J1042" s="143">
        <f>ROUND(I1042*H1042,2)</f>
        <v>0</v>
      </c>
      <c r="K1042" s="139" t="s">
        <v>134</v>
      </c>
      <c r="L1042" s="32"/>
      <c r="M1042" s="144" t="s">
        <v>1</v>
      </c>
      <c r="N1042" s="145" t="s">
        <v>41</v>
      </c>
      <c r="P1042" s="146">
        <f>O1042*H1042</f>
        <v>0</v>
      </c>
      <c r="Q1042" s="146">
        <v>7.4999999999999997E-3</v>
      </c>
      <c r="R1042" s="146">
        <f>Q1042*H1042</f>
        <v>0.69974999999999998</v>
      </c>
      <c r="S1042" s="146">
        <v>0</v>
      </c>
      <c r="T1042" s="147">
        <f>S1042*H1042</f>
        <v>0</v>
      </c>
      <c r="AR1042" s="148" t="s">
        <v>288</v>
      </c>
      <c r="AT1042" s="148" t="s">
        <v>130</v>
      </c>
      <c r="AU1042" s="148" t="s">
        <v>86</v>
      </c>
      <c r="AY1042" s="17" t="s">
        <v>127</v>
      </c>
      <c r="BE1042" s="149">
        <f>IF(N1042="základní",J1042,0)</f>
        <v>0</v>
      </c>
      <c r="BF1042" s="149">
        <f>IF(N1042="snížená",J1042,0)</f>
        <v>0</v>
      </c>
      <c r="BG1042" s="149">
        <f>IF(N1042="zákl. přenesená",J1042,0)</f>
        <v>0</v>
      </c>
      <c r="BH1042" s="149">
        <f>IF(N1042="sníž. přenesená",J1042,0)</f>
        <v>0</v>
      </c>
      <c r="BI1042" s="149">
        <f>IF(N1042="nulová",J1042,0)</f>
        <v>0</v>
      </c>
      <c r="BJ1042" s="17" t="s">
        <v>84</v>
      </c>
      <c r="BK1042" s="149">
        <f>ROUND(I1042*H1042,2)</f>
        <v>0</v>
      </c>
      <c r="BL1042" s="17" t="s">
        <v>288</v>
      </c>
      <c r="BM1042" s="148" t="s">
        <v>1860</v>
      </c>
    </row>
    <row r="1043" spans="2:65" s="12" customFormat="1" ht="11.25">
      <c r="B1043" s="157"/>
      <c r="D1043" s="150" t="s">
        <v>218</v>
      </c>
      <c r="E1043" s="158" t="s">
        <v>1</v>
      </c>
      <c r="F1043" s="159" t="s">
        <v>1353</v>
      </c>
      <c r="H1043" s="160">
        <v>20.3</v>
      </c>
      <c r="I1043" s="161"/>
      <c r="L1043" s="157"/>
      <c r="M1043" s="162"/>
      <c r="T1043" s="163"/>
      <c r="AT1043" s="158" t="s">
        <v>218</v>
      </c>
      <c r="AU1043" s="158" t="s">
        <v>86</v>
      </c>
      <c r="AV1043" s="12" t="s">
        <v>86</v>
      </c>
      <c r="AW1043" s="12" t="s">
        <v>32</v>
      </c>
      <c r="AX1043" s="12" t="s">
        <v>76</v>
      </c>
      <c r="AY1043" s="158" t="s">
        <v>127</v>
      </c>
    </row>
    <row r="1044" spans="2:65" s="12" customFormat="1" ht="11.25">
      <c r="B1044" s="157"/>
      <c r="D1044" s="150" t="s">
        <v>218</v>
      </c>
      <c r="E1044" s="158" t="s">
        <v>1</v>
      </c>
      <c r="F1044" s="159" t="s">
        <v>1354</v>
      </c>
      <c r="H1044" s="160">
        <v>51.5</v>
      </c>
      <c r="I1044" s="161"/>
      <c r="L1044" s="157"/>
      <c r="M1044" s="162"/>
      <c r="T1044" s="163"/>
      <c r="AT1044" s="158" t="s">
        <v>218</v>
      </c>
      <c r="AU1044" s="158" t="s">
        <v>86</v>
      </c>
      <c r="AV1044" s="12" t="s">
        <v>86</v>
      </c>
      <c r="AW1044" s="12" t="s">
        <v>32</v>
      </c>
      <c r="AX1044" s="12" t="s">
        <v>76</v>
      </c>
      <c r="AY1044" s="158" t="s">
        <v>127</v>
      </c>
    </row>
    <row r="1045" spans="2:65" s="12" customFormat="1" ht="11.25">
      <c r="B1045" s="157"/>
      <c r="D1045" s="150" t="s">
        <v>218</v>
      </c>
      <c r="E1045" s="158" t="s">
        <v>1</v>
      </c>
      <c r="F1045" s="159" t="s">
        <v>1355</v>
      </c>
      <c r="H1045" s="160">
        <v>21.5</v>
      </c>
      <c r="I1045" s="161"/>
      <c r="L1045" s="157"/>
      <c r="M1045" s="162"/>
      <c r="T1045" s="163"/>
      <c r="AT1045" s="158" t="s">
        <v>218</v>
      </c>
      <c r="AU1045" s="158" t="s">
        <v>86</v>
      </c>
      <c r="AV1045" s="12" t="s">
        <v>86</v>
      </c>
      <c r="AW1045" s="12" t="s">
        <v>32</v>
      </c>
      <c r="AX1045" s="12" t="s">
        <v>76</v>
      </c>
      <c r="AY1045" s="158" t="s">
        <v>127</v>
      </c>
    </row>
    <row r="1046" spans="2:65" s="13" customFormat="1" ht="11.25">
      <c r="B1046" s="164"/>
      <c r="D1046" s="150" t="s">
        <v>218</v>
      </c>
      <c r="E1046" s="165" t="s">
        <v>1</v>
      </c>
      <c r="F1046" s="166" t="s">
        <v>226</v>
      </c>
      <c r="H1046" s="167">
        <v>93.3</v>
      </c>
      <c r="I1046" s="168"/>
      <c r="L1046" s="164"/>
      <c r="M1046" s="169"/>
      <c r="T1046" s="170"/>
      <c r="AT1046" s="165" t="s">
        <v>218</v>
      </c>
      <c r="AU1046" s="165" t="s">
        <v>86</v>
      </c>
      <c r="AV1046" s="13" t="s">
        <v>148</v>
      </c>
      <c r="AW1046" s="13" t="s">
        <v>32</v>
      </c>
      <c r="AX1046" s="13" t="s">
        <v>84</v>
      </c>
      <c r="AY1046" s="165" t="s">
        <v>127</v>
      </c>
    </row>
    <row r="1047" spans="2:65" s="1" customFormat="1" ht="24.2" customHeight="1">
      <c r="B1047" s="136"/>
      <c r="C1047" s="137" t="s">
        <v>1861</v>
      </c>
      <c r="D1047" s="137" t="s">
        <v>130</v>
      </c>
      <c r="E1047" s="138" t="s">
        <v>1862</v>
      </c>
      <c r="F1047" s="139" t="s">
        <v>1863</v>
      </c>
      <c r="G1047" s="140" t="s">
        <v>314</v>
      </c>
      <c r="H1047" s="141">
        <v>4.0999999999999996</v>
      </c>
      <c r="I1047" s="142"/>
      <c r="J1047" s="143">
        <f>ROUND(I1047*H1047,2)</f>
        <v>0</v>
      </c>
      <c r="K1047" s="139" t="s">
        <v>134</v>
      </c>
      <c r="L1047" s="32"/>
      <c r="M1047" s="144" t="s">
        <v>1</v>
      </c>
      <c r="N1047" s="145" t="s">
        <v>41</v>
      </c>
      <c r="P1047" s="146">
        <f>O1047*H1047</f>
        <v>0</v>
      </c>
      <c r="Q1047" s="146">
        <v>2.0000000000000001E-4</v>
      </c>
      <c r="R1047" s="146">
        <f>Q1047*H1047</f>
        <v>8.1999999999999998E-4</v>
      </c>
      <c r="S1047" s="146">
        <v>0</v>
      </c>
      <c r="T1047" s="147">
        <f>S1047*H1047</f>
        <v>0</v>
      </c>
      <c r="AR1047" s="148" t="s">
        <v>288</v>
      </c>
      <c r="AT1047" s="148" t="s">
        <v>130</v>
      </c>
      <c r="AU1047" s="148" t="s">
        <v>86</v>
      </c>
      <c r="AY1047" s="17" t="s">
        <v>127</v>
      </c>
      <c r="BE1047" s="149">
        <f>IF(N1047="základní",J1047,0)</f>
        <v>0</v>
      </c>
      <c r="BF1047" s="149">
        <f>IF(N1047="snížená",J1047,0)</f>
        <v>0</v>
      </c>
      <c r="BG1047" s="149">
        <f>IF(N1047="zákl. přenesená",J1047,0)</f>
        <v>0</v>
      </c>
      <c r="BH1047" s="149">
        <f>IF(N1047="sníž. přenesená",J1047,0)</f>
        <v>0</v>
      </c>
      <c r="BI1047" s="149">
        <f>IF(N1047="nulová",J1047,0)</f>
        <v>0</v>
      </c>
      <c r="BJ1047" s="17" t="s">
        <v>84</v>
      </c>
      <c r="BK1047" s="149">
        <f>ROUND(I1047*H1047,2)</f>
        <v>0</v>
      </c>
      <c r="BL1047" s="17" t="s">
        <v>288</v>
      </c>
      <c r="BM1047" s="148" t="s">
        <v>1864</v>
      </c>
    </row>
    <row r="1048" spans="2:65" s="12" customFormat="1" ht="11.25">
      <c r="B1048" s="157"/>
      <c r="D1048" s="150" t="s">
        <v>218</v>
      </c>
      <c r="E1048" s="158" t="s">
        <v>1</v>
      </c>
      <c r="F1048" s="159" t="s">
        <v>1865</v>
      </c>
      <c r="H1048" s="160">
        <v>2.6</v>
      </c>
      <c r="I1048" s="161"/>
      <c r="L1048" s="157"/>
      <c r="M1048" s="162"/>
      <c r="T1048" s="163"/>
      <c r="AT1048" s="158" t="s">
        <v>218</v>
      </c>
      <c r="AU1048" s="158" t="s">
        <v>86</v>
      </c>
      <c r="AV1048" s="12" t="s">
        <v>86</v>
      </c>
      <c r="AW1048" s="12" t="s">
        <v>32</v>
      </c>
      <c r="AX1048" s="12" t="s">
        <v>76</v>
      </c>
      <c r="AY1048" s="158" t="s">
        <v>127</v>
      </c>
    </row>
    <row r="1049" spans="2:65" s="12" customFormat="1" ht="11.25">
      <c r="B1049" s="157"/>
      <c r="D1049" s="150" t="s">
        <v>218</v>
      </c>
      <c r="E1049" s="158" t="s">
        <v>1</v>
      </c>
      <c r="F1049" s="159" t="s">
        <v>1866</v>
      </c>
      <c r="H1049" s="160">
        <v>0.6</v>
      </c>
      <c r="I1049" s="161"/>
      <c r="L1049" s="157"/>
      <c r="M1049" s="162"/>
      <c r="T1049" s="163"/>
      <c r="AT1049" s="158" t="s">
        <v>218</v>
      </c>
      <c r="AU1049" s="158" t="s">
        <v>86</v>
      </c>
      <c r="AV1049" s="12" t="s">
        <v>86</v>
      </c>
      <c r="AW1049" s="12" t="s">
        <v>32</v>
      </c>
      <c r="AX1049" s="12" t="s">
        <v>76</v>
      </c>
      <c r="AY1049" s="158" t="s">
        <v>127</v>
      </c>
    </row>
    <row r="1050" spans="2:65" s="12" customFormat="1" ht="11.25">
      <c r="B1050" s="157"/>
      <c r="D1050" s="150" t="s">
        <v>218</v>
      </c>
      <c r="E1050" s="158" t="s">
        <v>1</v>
      </c>
      <c r="F1050" s="159" t="s">
        <v>1867</v>
      </c>
      <c r="H1050" s="160">
        <v>0.9</v>
      </c>
      <c r="I1050" s="161"/>
      <c r="L1050" s="157"/>
      <c r="M1050" s="162"/>
      <c r="T1050" s="163"/>
      <c r="AT1050" s="158" t="s">
        <v>218</v>
      </c>
      <c r="AU1050" s="158" t="s">
        <v>86</v>
      </c>
      <c r="AV1050" s="12" t="s">
        <v>86</v>
      </c>
      <c r="AW1050" s="12" t="s">
        <v>32</v>
      </c>
      <c r="AX1050" s="12" t="s">
        <v>76</v>
      </c>
      <c r="AY1050" s="158" t="s">
        <v>127</v>
      </c>
    </row>
    <row r="1051" spans="2:65" s="13" customFormat="1" ht="11.25">
      <c r="B1051" s="164"/>
      <c r="D1051" s="150" t="s">
        <v>218</v>
      </c>
      <c r="E1051" s="165" t="s">
        <v>1</v>
      </c>
      <c r="F1051" s="166" t="s">
        <v>226</v>
      </c>
      <c r="H1051" s="167">
        <v>4.1000000000000005</v>
      </c>
      <c r="I1051" s="168"/>
      <c r="L1051" s="164"/>
      <c r="M1051" s="169"/>
      <c r="T1051" s="170"/>
      <c r="AT1051" s="165" t="s">
        <v>218</v>
      </c>
      <c r="AU1051" s="165" t="s">
        <v>86</v>
      </c>
      <c r="AV1051" s="13" t="s">
        <v>148</v>
      </c>
      <c r="AW1051" s="13" t="s">
        <v>32</v>
      </c>
      <c r="AX1051" s="13" t="s">
        <v>84</v>
      </c>
      <c r="AY1051" s="165" t="s">
        <v>127</v>
      </c>
    </row>
    <row r="1052" spans="2:65" s="1" customFormat="1" ht="24.2" customHeight="1">
      <c r="B1052" s="136"/>
      <c r="C1052" s="178" t="s">
        <v>1868</v>
      </c>
      <c r="D1052" s="178" t="s">
        <v>278</v>
      </c>
      <c r="E1052" s="179" t="s">
        <v>1869</v>
      </c>
      <c r="F1052" s="180" t="s">
        <v>1870</v>
      </c>
      <c r="G1052" s="181" t="s">
        <v>314</v>
      </c>
      <c r="H1052" s="182">
        <v>5</v>
      </c>
      <c r="I1052" s="183"/>
      <c r="J1052" s="184">
        <f>ROUND(I1052*H1052,2)</f>
        <v>0</v>
      </c>
      <c r="K1052" s="180" t="s">
        <v>134</v>
      </c>
      <c r="L1052" s="185"/>
      <c r="M1052" s="186" t="s">
        <v>1</v>
      </c>
      <c r="N1052" s="187" t="s">
        <v>41</v>
      </c>
      <c r="P1052" s="146">
        <f>O1052*H1052</f>
        <v>0</v>
      </c>
      <c r="Q1052" s="146">
        <v>1.7000000000000001E-4</v>
      </c>
      <c r="R1052" s="146">
        <f>Q1052*H1052</f>
        <v>8.5000000000000006E-4</v>
      </c>
      <c r="S1052" s="146">
        <v>0</v>
      </c>
      <c r="T1052" s="147">
        <f>S1052*H1052</f>
        <v>0</v>
      </c>
      <c r="AR1052" s="148" t="s">
        <v>376</v>
      </c>
      <c r="AT1052" s="148" t="s">
        <v>278</v>
      </c>
      <c r="AU1052" s="148" t="s">
        <v>86</v>
      </c>
      <c r="AY1052" s="17" t="s">
        <v>127</v>
      </c>
      <c r="BE1052" s="149">
        <f>IF(N1052="základní",J1052,0)</f>
        <v>0</v>
      </c>
      <c r="BF1052" s="149">
        <f>IF(N1052="snížená",J1052,0)</f>
        <v>0</v>
      </c>
      <c r="BG1052" s="149">
        <f>IF(N1052="zákl. přenesená",J1052,0)</f>
        <v>0</v>
      </c>
      <c r="BH1052" s="149">
        <f>IF(N1052="sníž. přenesená",J1052,0)</f>
        <v>0</v>
      </c>
      <c r="BI1052" s="149">
        <f>IF(N1052="nulová",J1052,0)</f>
        <v>0</v>
      </c>
      <c r="BJ1052" s="17" t="s">
        <v>84</v>
      </c>
      <c r="BK1052" s="149">
        <f>ROUND(I1052*H1052,2)</f>
        <v>0</v>
      </c>
      <c r="BL1052" s="17" t="s">
        <v>288</v>
      </c>
      <c r="BM1052" s="148" t="s">
        <v>1871</v>
      </c>
    </row>
    <row r="1053" spans="2:65" s="1" customFormat="1" ht="33" customHeight="1">
      <c r="B1053" s="136"/>
      <c r="C1053" s="137" t="s">
        <v>1872</v>
      </c>
      <c r="D1053" s="137" t="s">
        <v>130</v>
      </c>
      <c r="E1053" s="138" t="s">
        <v>1873</v>
      </c>
      <c r="F1053" s="139" t="s">
        <v>1874</v>
      </c>
      <c r="G1053" s="140" t="s">
        <v>314</v>
      </c>
      <c r="H1053" s="141">
        <v>23.4</v>
      </c>
      <c r="I1053" s="142"/>
      <c r="J1053" s="143">
        <f>ROUND(I1053*H1053,2)</f>
        <v>0</v>
      </c>
      <c r="K1053" s="139" t="s">
        <v>134</v>
      </c>
      <c r="L1053" s="32"/>
      <c r="M1053" s="144" t="s">
        <v>1</v>
      </c>
      <c r="N1053" s="145" t="s">
        <v>41</v>
      </c>
      <c r="P1053" s="146">
        <f>O1053*H1053</f>
        <v>0</v>
      </c>
      <c r="Q1053" s="146">
        <v>4.2999999999999999E-4</v>
      </c>
      <c r="R1053" s="146">
        <f>Q1053*H1053</f>
        <v>1.0062E-2</v>
      </c>
      <c r="S1053" s="146">
        <v>0</v>
      </c>
      <c r="T1053" s="147">
        <f>S1053*H1053</f>
        <v>0</v>
      </c>
      <c r="AR1053" s="148" t="s">
        <v>288</v>
      </c>
      <c r="AT1053" s="148" t="s">
        <v>130</v>
      </c>
      <c r="AU1053" s="148" t="s">
        <v>86</v>
      </c>
      <c r="AY1053" s="17" t="s">
        <v>127</v>
      </c>
      <c r="BE1053" s="149">
        <f>IF(N1053="základní",J1053,0)</f>
        <v>0</v>
      </c>
      <c r="BF1053" s="149">
        <f>IF(N1053="snížená",J1053,0)</f>
        <v>0</v>
      </c>
      <c r="BG1053" s="149">
        <f>IF(N1053="zákl. přenesená",J1053,0)</f>
        <v>0</v>
      </c>
      <c r="BH1053" s="149">
        <f>IF(N1053="sníž. přenesená",J1053,0)</f>
        <v>0</v>
      </c>
      <c r="BI1053" s="149">
        <f>IF(N1053="nulová",J1053,0)</f>
        <v>0</v>
      </c>
      <c r="BJ1053" s="17" t="s">
        <v>84</v>
      </c>
      <c r="BK1053" s="149">
        <f>ROUND(I1053*H1053,2)</f>
        <v>0</v>
      </c>
      <c r="BL1053" s="17" t="s">
        <v>288</v>
      </c>
      <c r="BM1053" s="148" t="s">
        <v>1875</v>
      </c>
    </row>
    <row r="1054" spans="2:65" s="12" customFormat="1" ht="11.25">
      <c r="B1054" s="157"/>
      <c r="D1054" s="150" t="s">
        <v>218</v>
      </c>
      <c r="E1054" s="158" t="s">
        <v>1</v>
      </c>
      <c r="F1054" s="159" t="s">
        <v>1876</v>
      </c>
      <c r="H1054" s="160">
        <v>5.7</v>
      </c>
      <c r="I1054" s="161"/>
      <c r="L1054" s="157"/>
      <c r="M1054" s="162"/>
      <c r="T1054" s="163"/>
      <c r="AT1054" s="158" t="s">
        <v>218</v>
      </c>
      <c r="AU1054" s="158" t="s">
        <v>86</v>
      </c>
      <c r="AV1054" s="12" t="s">
        <v>86</v>
      </c>
      <c r="AW1054" s="12" t="s">
        <v>32</v>
      </c>
      <c r="AX1054" s="12" t="s">
        <v>76</v>
      </c>
      <c r="AY1054" s="158" t="s">
        <v>127</v>
      </c>
    </row>
    <row r="1055" spans="2:65" s="12" customFormat="1" ht="11.25">
      <c r="B1055" s="157"/>
      <c r="D1055" s="150" t="s">
        <v>218</v>
      </c>
      <c r="E1055" s="158" t="s">
        <v>1</v>
      </c>
      <c r="F1055" s="159" t="s">
        <v>1877</v>
      </c>
      <c r="H1055" s="160">
        <v>5.9</v>
      </c>
      <c r="I1055" s="161"/>
      <c r="L1055" s="157"/>
      <c r="M1055" s="162"/>
      <c r="T1055" s="163"/>
      <c r="AT1055" s="158" t="s">
        <v>218</v>
      </c>
      <c r="AU1055" s="158" t="s">
        <v>86</v>
      </c>
      <c r="AV1055" s="12" t="s">
        <v>86</v>
      </c>
      <c r="AW1055" s="12" t="s">
        <v>32</v>
      </c>
      <c r="AX1055" s="12" t="s">
        <v>76</v>
      </c>
      <c r="AY1055" s="158" t="s">
        <v>127</v>
      </c>
    </row>
    <row r="1056" spans="2:65" s="12" customFormat="1" ht="11.25">
      <c r="B1056" s="157"/>
      <c r="D1056" s="150" t="s">
        <v>218</v>
      </c>
      <c r="E1056" s="158" t="s">
        <v>1</v>
      </c>
      <c r="F1056" s="159" t="s">
        <v>1878</v>
      </c>
      <c r="H1056" s="160">
        <v>11.8</v>
      </c>
      <c r="I1056" s="161"/>
      <c r="L1056" s="157"/>
      <c r="M1056" s="162"/>
      <c r="T1056" s="163"/>
      <c r="AT1056" s="158" t="s">
        <v>218</v>
      </c>
      <c r="AU1056" s="158" t="s">
        <v>86</v>
      </c>
      <c r="AV1056" s="12" t="s">
        <v>86</v>
      </c>
      <c r="AW1056" s="12" t="s">
        <v>32</v>
      </c>
      <c r="AX1056" s="12" t="s">
        <v>76</v>
      </c>
      <c r="AY1056" s="158" t="s">
        <v>127</v>
      </c>
    </row>
    <row r="1057" spans="2:65" s="13" customFormat="1" ht="11.25">
      <c r="B1057" s="164"/>
      <c r="D1057" s="150" t="s">
        <v>218</v>
      </c>
      <c r="E1057" s="165" t="s">
        <v>1</v>
      </c>
      <c r="F1057" s="166" t="s">
        <v>226</v>
      </c>
      <c r="H1057" s="167">
        <v>23.400000000000002</v>
      </c>
      <c r="I1057" s="168"/>
      <c r="L1057" s="164"/>
      <c r="M1057" s="169"/>
      <c r="T1057" s="170"/>
      <c r="AT1057" s="165" t="s">
        <v>218</v>
      </c>
      <c r="AU1057" s="165" t="s">
        <v>86</v>
      </c>
      <c r="AV1057" s="13" t="s">
        <v>148</v>
      </c>
      <c r="AW1057" s="13" t="s">
        <v>32</v>
      </c>
      <c r="AX1057" s="13" t="s">
        <v>84</v>
      </c>
      <c r="AY1057" s="165" t="s">
        <v>127</v>
      </c>
    </row>
    <row r="1058" spans="2:65" s="1" customFormat="1" ht="16.5" customHeight="1">
      <c r="B1058" s="136"/>
      <c r="C1058" s="178" t="s">
        <v>1879</v>
      </c>
      <c r="D1058" s="178" t="s">
        <v>278</v>
      </c>
      <c r="E1058" s="179" t="s">
        <v>1880</v>
      </c>
      <c r="F1058" s="180" t="s">
        <v>1881</v>
      </c>
      <c r="G1058" s="181" t="s">
        <v>314</v>
      </c>
      <c r="H1058" s="182">
        <v>25.74</v>
      </c>
      <c r="I1058" s="183"/>
      <c r="J1058" s="184">
        <f>ROUND(I1058*H1058,2)</f>
        <v>0</v>
      </c>
      <c r="K1058" s="180" t="s">
        <v>1</v>
      </c>
      <c r="L1058" s="185"/>
      <c r="M1058" s="186" t="s">
        <v>1</v>
      </c>
      <c r="N1058" s="187" t="s">
        <v>41</v>
      </c>
      <c r="P1058" s="146">
        <f>O1058*H1058</f>
        <v>0</v>
      </c>
      <c r="Q1058" s="146">
        <v>2.1000000000000001E-4</v>
      </c>
      <c r="R1058" s="146">
        <f>Q1058*H1058</f>
        <v>5.4054000000000003E-3</v>
      </c>
      <c r="S1058" s="146">
        <v>0</v>
      </c>
      <c r="T1058" s="147">
        <f>S1058*H1058</f>
        <v>0</v>
      </c>
      <c r="AR1058" s="148" t="s">
        <v>376</v>
      </c>
      <c r="AT1058" s="148" t="s">
        <v>278</v>
      </c>
      <c r="AU1058" s="148" t="s">
        <v>86</v>
      </c>
      <c r="AY1058" s="17" t="s">
        <v>127</v>
      </c>
      <c r="BE1058" s="149">
        <f>IF(N1058="základní",J1058,0)</f>
        <v>0</v>
      </c>
      <c r="BF1058" s="149">
        <f>IF(N1058="snížená",J1058,0)</f>
        <v>0</v>
      </c>
      <c r="BG1058" s="149">
        <f>IF(N1058="zákl. přenesená",J1058,0)</f>
        <v>0</v>
      </c>
      <c r="BH1058" s="149">
        <f>IF(N1058="sníž. přenesená",J1058,0)</f>
        <v>0</v>
      </c>
      <c r="BI1058" s="149">
        <f>IF(N1058="nulová",J1058,0)</f>
        <v>0</v>
      </c>
      <c r="BJ1058" s="17" t="s">
        <v>84</v>
      </c>
      <c r="BK1058" s="149">
        <f>ROUND(I1058*H1058,2)</f>
        <v>0</v>
      </c>
      <c r="BL1058" s="17" t="s">
        <v>288</v>
      </c>
      <c r="BM1058" s="148" t="s">
        <v>1882</v>
      </c>
    </row>
    <row r="1059" spans="2:65" s="12" customFormat="1" ht="11.25">
      <c r="B1059" s="157"/>
      <c r="D1059" s="150" t="s">
        <v>218</v>
      </c>
      <c r="E1059" s="158" t="s">
        <v>1</v>
      </c>
      <c r="F1059" s="159" t="s">
        <v>1883</v>
      </c>
      <c r="H1059" s="160">
        <v>25.74</v>
      </c>
      <c r="I1059" s="161"/>
      <c r="L1059" s="157"/>
      <c r="M1059" s="162"/>
      <c r="T1059" s="163"/>
      <c r="AT1059" s="158" t="s">
        <v>218</v>
      </c>
      <c r="AU1059" s="158" t="s">
        <v>86</v>
      </c>
      <c r="AV1059" s="12" t="s">
        <v>86</v>
      </c>
      <c r="AW1059" s="12" t="s">
        <v>32</v>
      </c>
      <c r="AX1059" s="12" t="s">
        <v>84</v>
      </c>
      <c r="AY1059" s="158" t="s">
        <v>127</v>
      </c>
    </row>
    <row r="1060" spans="2:65" s="1" customFormat="1" ht="37.9" customHeight="1">
      <c r="B1060" s="136"/>
      <c r="C1060" s="137" t="s">
        <v>1884</v>
      </c>
      <c r="D1060" s="137" t="s">
        <v>130</v>
      </c>
      <c r="E1060" s="138" t="s">
        <v>1885</v>
      </c>
      <c r="F1060" s="139" t="s">
        <v>1886</v>
      </c>
      <c r="G1060" s="140" t="s">
        <v>216</v>
      </c>
      <c r="H1060" s="141">
        <v>21.5</v>
      </c>
      <c r="I1060" s="142"/>
      <c r="J1060" s="143">
        <f>ROUND(I1060*H1060,2)</f>
        <v>0</v>
      </c>
      <c r="K1060" s="139" t="s">
        <v>134</v>
      </c>
      <c r="L1060" s="32"/>
      <c r="M1060" s="144" t="s">
        <v>1</v>
      </c>
      <c r="N1060" s="145" t="s">
        <v>41</v>
      </c>
      <c r="P1060" s="146">
        <f>O1060*H1060</f>
        <v>0</v>
      </c>
      <c r="Q1060" s="146">
        <v>9.1299999999999992E-3</v>
      </c>
      <c r="R1060" s="146">
        <f>Q1060*H1060</f>
        <v>0.196295</v>
      </c>
      <c r="S1060" s="146">
        <v>0</v>
      </c>
      <c r="T1060" s="147">
        <f>S1060*H1060</f>
        <v>0</v>
      </c>
      <c r="AR1060" s="148" t="s">
        <v>288</v>
      </c>
      <c r="AT1060" s="148" t="s">
        <v>130</v>
      </c>
      <c r="AU1060" s="148" t="s">
        <v>86</v>
      </c>
      <c r="AY1060" s="17" t="s">
        <v>127</v>
      </c>
      <c r="BE1060" s="149">
        <f>IF(N1060="základní",J1060,0)</f>
        <v>0</v>
      </c>
      <c r="BF1060" s="149">
        <f>IF(N1060="snížená",J1060,0)</f>
        <v>0</v>
      </c>
      <c r="BG1060" s="149">
        <f>IF(N1060="zákl. přenesená",J1060,0)</f>
        <v>0</v>
      </c>
      <c r="BH1060" s="149">
        <f>IF(N1060="sníž. přenesená",J1060,0)</f>
        <v>0</v>
      </c>
      <c r="BI1060" s="149">
        <f>IF(N1060="nulová",J1060,0)</f>
        <v>0</v>
      </c>
      <c r="BJ1060" s="17" t="s">
        <v>84</v>
      </c>
      <c r="BK1060" s="149">
        <f>ROUND(I1060*H1060,2)</f>
        <v>0</v>
      </c>
      <c r="BL1060" s="17" t="s">
        <v>288</v>
      </c>
      <c r="BM1060" s="148" t="s">
        <v>1887</v>
      </c>
    </row>
    <row r="1061" spans="2:65" s="12" customFormat="1" ht="11.25">
      <c r="B1061" s="157"/>
      <c r="D1061" s="150" t="s">
        <v>218</v>
      </c>
      <c r="E1061" s="158" t="s">
        <v>1</v>
      </c>
      <c r="F1061" s="159" t="s">
        <v>1355</v>
      </c>
      <c r="H1061" s="160">
        <v>21.5</v>
      </c>
      <c r="I1061" s="161"/>
      <c r="L1061" s="157"/>
      <c r="M1061" s="162"/>
      <c r="T1061" s="163"/>
      <c r="AT1061" s="158" t="s">
        <v>218</v>
      </c>
      <c r="AU1061" s="158" t="s">
        <v>86</v>
      </c>
      <c r="AV1061" s="12" t="s">
        <v>86</v>
      </c>
      <c r="AW1061" s="12" t="s">
        <v>32</v>
      </c>
      <c r="AX1061" s="12" t="s">
        <v>76</v>
      </c>
      <c r="AY1061" s="158" t="s">
        <v>127</v>
      </c>
    </row>
    <row r="1062" spans="2:65" s="13" customFormat="1" ht="11.25">
      <c r="B1062" s="164"/>
      <c r="D1062" s="150" t="s">
        <v>218</v>
      </c>
      <c r="E1062" s="165" t="s">
        <v>1</v>
      </c>
      <c r="F1062" s="166" t="s">
        <v>226</v>
      </c>
      <c r="H1062" s="167">
        <v>21.5</v>
      </c>
      <c r="I1062" s="168"/>
      <c r="L1062" s="164"/>
      <c r="M1062" s="169"/>
      <c r="T1062" s="170"/>
      <c r="AT1062" s="165" t="s">
        <v>218</v>
      </c>
      <c r="AU1062" s="165" t="s">
        <v>86</v>
      </c>
      <c r="AV1062" s="13" t="s">
        <v>148</v>
      </c>
      <c r="AW1062" s="13" t="s">
        <v>32</v>
      </c>
      <c r="AX1062" s="13" t="s">
        <v>84</v>
      </c>
      <c r="AY1062" s="165" t="s">
        <v>127</v>
      </c>
    </row>
    <row r="1063" spans="2:65" s="1" customFormat="1" ht="21.75" customHeight="1">
      <c r="B1063" s="136"/>
      <c r="C1063" s="178" t="s">
        <v>1888</v>
      </c>
      <c r="D1063" s="178" t="s">
        <v>278</v>
      </c>
      <c r="E1063" s="179" t="s">
        <v>1889</v>
      </c>
      <c r="F1063" s="180" t="s">
        <v>1890</v>
      </c>
      <c r="G1063" s="181" t="s">
        <v>216</v>
      </c>
      <c r="H1063" s="182">
        <v>24.725000000000001</v>
      </c>
      <c r="I1063" s="183"/>
      <c r="J1063" s="184">
        <f>ROUND(I1063*H1063,2)</f>
        <v>0</v>
      </c>
      <c r="K1063" s="180" t="s">
        <v>1</v>
      </c>
      <c r="L1063" s="185"/>
      <c r="M1063" s="186" t="s">
        <v>1</v>
      </c>
      <c r="N1063" s="187" t="s">
        <v>41</v>
      </c>
      <c r="P1063" s="146">
        <f>O1063*H1063</f>
        <v>0</v>
      </c>
      <c r="Q1063" s="146">
        <v>2.1999999999999999E-2</v>
      </c>
      <c r="R1063" s="146">
        <f>Q1063*H1063</f>
        <v>0.54395000000000004</v>
      </c>
      <c r="S1063" s="146">
        <v>0</v>
      </c>
      <c r="T1063" s="147">
        <f>S1063*H1063</f>
        <v>0</v>
      </c>
      <c r="AR1063" s="148" t="s">
        <v>376</v>
      </c>
      <c r="AT1063" s="148" t="s">
        <v>278</v>
      </c>
      <c r="AU1063" s="148" t="s">
        <v>86</v>
      </c>
      <c r="AY1063" s="17" t="s">
        <v>127</v>
      </c>
      <c r="BE1063" s="149">
        <f>IF(N1063="základní",J1063,0)</f>
        <v>0</v>
      </c>
      <c r="BF1063" s="149">
        <f>IF(N1063="snížená",J1063,0)</f>
        <v>0</v>
      </c>
      <c r="BG1063" s="149">
        <f>IF(N1063="zákl. přenesená",J1063,0)</f>
        <v>0</v>
      </c>
      <c r="BH1063" s="149">
        <f>IF(N1063="sníž. přenesená",J1063,0)</f>
        <v>0</v>
      </c>
      <c r="BI1063" s="149">
        <f>IF(N1063="nulová",J1063,0)</f>
        <v>0</v>
      </c>
      <c r="BJ1063" s="17" t="s">
        <v>84</v>
      </c>
      <c r="BK1063" s="149">
        <f>ROUND(I1063*H1063,2)</f>
        <v>0</v>
      </c>
      <c r="BL1063" s="17" t="s">
        <v>288</v>
      </c>
      <c r="BM1063" s="148" t="s">
        <v>1891</v>
      </c>
    </row>
    <row r="1064" spans="2:65" s="12" customFormat="1" ht="11.25">
      <c r="B1064" s="157"/>
      <c r="D1064" s="150" t="s">
        <v>218</v>
      </c>
      <c r="E1064" s="158" t="s">
        <v>1</v>
      </c>
      <c r="F1064" s="159" t="s">
        <v>1892</v>
      </c>
      <c r="H1064" s="160">
        <v>24.725000000000001</v>
      </c>
      <c r="I1064" s="161"/>
      <c r="L1064" s="157"/>
      <c r="M1064" s="162"/>
      <c r="T1064" s="163"/>
      <c r="AT1064" s="158" t="s">
        <v>218</v>
      </c>
      <c r="AU1064" s="158" t="s">
        <v>86</v>
      </c>
      <c r="AV1064" s="12" t="s">
        <v>86</v>
      </c>
      <c r="AW1064" s="12" t="s">
        <v>32</v>
      </c>
      <c r="AX1064" s="12" t="s">
        <v>84</v>
      </c>
      <c r="AY1064" s="158" t="s">
        <v>127</v>
      </c>
    </row>
    <row r="1065" spans="2:65" s="1" customFormat="1" ht="37.9" customHeight="1">
      <c r="B1065" s="136"/>
      <c r="C1065" s="137" t="s">
        <v>1893</v>
      </c>
      <c r="D1065" s="137" t="s">
        <v>130</v>
      </c>
      <c r="E1065" s="138" t="s">
        <v>1894</v>
      </c>
      <c r="F1065" s="139" t="s">
        <v>1895</v>
      </c>
      <c r="G1065" s="140" t="s">
        <v>216</v>
      </c>
      <c r="H1065" s="141">
        <v>71.8</v>
      </c>
      <c r="I1065" s="142"/>
      <c r="J1065" s="143">
        <f>ROUND(I1065*H1065,2)</f>
        <v>0</v>
      </c>
      <c r="K1065" s="139" t="s">
        <v>134</v>
      </c>
      <c r="L1065" s="32"/>
      <c r="M1065" s="144" t="s">
        <v>1</v>
      </c>
      <c r="N1065" s="145" t="s">
        <v>41</v>
      </c>
      <c r="P1065" s="146">
        <f>O1065*H1065</f>
        <v>0</v>
      </c>
      <c r="Q1065" s="146">
        <v>6.1700000000000001E-3</v>
      </c>
      <c r="R1065" s="146">
        <f>Q1065*H1065</f>
        <v>0.44300600000000001</v>
      </c>
      <c r="S1065" s="146">
        <v>0</v>
      </c>
      <c r="T1065" s="147">
        <f>S1065*H1065</f>
        <v>0</v>
      </c>
      <c r="AR1065" s="148" t="s">
        <v>288</v>
      </c>
      <c r="AT1065" s="148" t="s">
        <v>130</v>
      </c>
      <c r="AU1065" s="148" t="s">
        <v>86</v>
      </c>
      <c r="AY1065" s="17" t="s">
        <v>127</v>
      </c>
      <c r="BE1065" s="149">
        <f>IF(N1065="základní",J1065,0)</f>
        <v>0</v>
      </c>
      <c r="BF1065" s="149">
        <f>IF(N1065="snížená",J1065,0)</f>
        <v>0</v>
      </c>
      <c r="BG1065" s="149">
        <f>IF(N1065="zákl. přenesená",J1065,0)</f>
        <v>0</v>
      </c>
      <c r="BH1065" s="149">
        <f>IF(N1065="sníž. přenesená",J1065,0)</f>
        <v>0</v>
      </c>
      <c r="BI1065" s="149">
        <f>IF(N1065="nulová",J1065,0)</f>
        <v>0</v>
      </c>
      <c r="BJ1065" s="17" t="s">
        <v>84</v>
      </c>
      <c r="BK1065" s="149">
        <f>ROUND(I1065*H1065,2)</f>
        <v>0</v>
      </c>
      <c r="BL1065" s="17" t="s">
        <v>288</v>
      </c>
      <c r="BM1065" s="148" t="s">
        <v>1896</v>
      </c>
    </row>
    <row r="1066" spans="2:65" s="12" customFormat="1" ht="11.25">
      <c r="B1066" s="157"/>
      <c r="D1066" s="150" t="s">
        <v>218</v>
      </c>
      <c r="E1066" s="158" t="s">
        <v>1</v>
      </c>
      <c r="F1066" s="159" t="s">
        <v>1353</v>
      </c>
      <c r="H1066" s="160">
        <v>20.3</v>
      </c>
      <c r="I1066" s="161"/>
      <c r="L1066" s="157"/>
      <c r="M1066" s="162"/>
      <c r="T1066" s="163"/>
      <c r="AT1066" s="158" t="s">
        <v>218</v>
      </c>
      <c r="AU1066" s="158" t="s">
        <v>86</v>
      </c>
      <c r="AV1066" s="12" t="s">
        <v>86</v>
      </c>
      <c r="AW1066" s="12" t="s">
        <v>32</v>
      </c>
      <c r="AX1066" s="12" t="s">
        <v>76</v>
      </c>
      <c r="AY1066" s="158" t="s">
        <v>127</v>
      </c>
    </row>
    <row r="1067" spans="2:65" s="12" customFormat="1" ht="11.25">
      <c r="B1067" s="157"/>
      <c r="D1067" s="150" t="s">
        <v>218</v>
      </c>
      <c r="E1067" s="158" t="s">
        <v>1</v>
      </c>
      <c r="F1067" s="159" t="s">
        <v>1354</v>
      </c>
      <c r="H1067" s="160">
        <v>51.5</v>
      </c>
      <c r="I1067" s="161"/>
      <c r="L1067" s="157"/>
      <c r="M1067" s="162"/>
      <c r="T1067" s="163"/>
      <c r="AT1067" s="158" t="s">
        <v>218</v>
      </c>
      <c r="AU1067" s="158" t="s">
        <v>86</v>
      </c>
      <c r="AV1067" s="12" t="s">
        <v>86</v>
      </c>
      <c r="AW1067" s="12" t="s">
        <v>32</v>
      </c>
      <c r="AX1067" s="12" t="s">
        <v>76</v>
      </c>
      <c r="AY1067" s="158" t="s">
        <v>127</v>
      </c>
    </row>
    <row r="1068" spans="2:65" s="13" customFormat="1" ht="11.25">
      <c r="B1068" s="164"/>
      <c r="D1068" s="150" t="s">
        <v>218</v>
      </c>
      <c r="E1068" s="165" t="s">
        <v>1</v>
      </c>
      <c r="F1068" s="166" t="s">
        <v>226</v>
      </c>
      <c r="H1068" s="167">
        <v>71.8</v>
      </c>
      <c r="I1068" s="168"/>
      <c r="L1068" s="164"/>
      <c r="M1068" s="169"/>
      <c r="T1068" s="170"/>
      <c r="AT1068" s="165" t="s">
        <v>218</v>
      </c>
      <c r="AU1068" s="165" t="s">
        <v>86</v>
      </c>
      <c r="AV1068" s="13" t="s">
        <v>148</v>
      </c>
      <c r="AW1068" s="13" t="s">
        <v>32</v>
      </c>
      <c r="AX1068" s="13" t="s">
        <v>84</v>
      </c>
      <c r="AY1068" s="165" t="s">
        <v>127</v>
      </c>
    </row>
    <row r="1069" spans="2:65" s="1" customFormat="1" ht="21.75" customHeight="1">
      <c r="B1069" s="136"/>
      <c r="C1069" s="178" t="s">
        <v>1897</v>
      </c>
      <c r="D1069" s="178" t="s">
        <v>278</v>
      </c>
      <c r="E1069" s="179" t="s">
        <v>1898</v>
      </c>
      <c r="F1069" s="180" t="s">
        <v>1899</v>
      </c>
      <c r="G1069" s="181" t="s">
        <v>216</v>
      </c>
      <c r="H1069" s="182">
        <v>22.33</v>
      </c>
      <c r="I1069" s="183"/>
      <c r="J1069" s="184">
        <f>ROUND(I1069*H1069,2)</f>
        <v>0</v>
      </c>
      <c r="K1069" s="180" t="s">
        <v>1</v>
      </c>
      <c r="L1069" s="185"/>
      <c r="M1069" s="186" t="s">
        <v>1</v>
      </c>
      <c r="N1069" s="187" t="s">
        <v>41</v>
      </c>
      <c r="P1069" s="146">
        <f>O1069*H1069</f>
        <v>0</v>
      </c>
      <c r="Q1069" s="146">
        <v>1.9199999999999998E-2</v>
      </c>
      <c r="R1069" s="146">
        <f>Q1069*H1069</f>
        <v>0.42873599999999995</v>
      </c>
      <c r="S1069" s="146">
        <v>0</v>
      </c>
      <c r="T1069" s="147">
        <f>S1069*H1069</f>
        <v>0</v>
      </c>
      <c r="AR1069" s="148" t="s">
        <v>376</v>
      </c>
      <c r="AT1069" s="148" t="s">
        <v>278</v>
      </c>
      <c r="AU1069" s="148" t="s">
        <v>86</v>
      </c>
      <c r="AY1069" s="17" t="s">
        <v>127</v>
      </c>
      <c r="BE1069" s="149">
        <f>IF(N1069="základní",J1069,0)</f>
        <v>0</v>
      </c>
      <c r="BF1069" s="149">
        <f>IF(N1069="snížená",J1069,0)</f>
        <v>0</v>
      </c>
      <c r="BG1069" s="149">
        <f>IF(N1069="zákl. přenesená",J1069,0)</f>
        <v>0</v>
      </c>
      <c r="BH1069" s="149">
        <f>IF(N1069="sníž. přenesená",J1069,0)</f>
        <v>0</v>
      </c>
      <c r="BI1069" s="149">
        <f>IF(N1069="nulová",J1069,0)</f>
        <v>0</v>
      </c>
      <c r="BJ1069" s="17" t="s">
        <v>84</v>
      </c>
      <c r="BK1069" s="149">
        <f>ROUND(I1069*H1069,2)</f>
        <v>0</v>
      </c>
      <c r="BL1069" s="17" t="s">
        <v>288</v>
      </c>
      <c r="BM1069" s="148" t="s">
        <v>1900</v>
      </c>
    </row>
    <row r="1070" spans="2:65" s="12" customFormat="1" ht="11.25">
      <c r="B1070" s="157"/>
      <c r="D1070" s="150" t="s">
        <v>218</v>
      </c>
      <c r="E1070" s="158" t="s">
        <v>1</v>
      </c>
      <c r="F1070" s="159" t="s">
        <v>1901</v>
      </c>
      <c r="H1070" s="160">
        <v>22.33</v>
      </c>
      <c r="I1070" s="161"/>
      <c r="L1070" s="157"/>
      <c r="M1070" s="162"/>
      <c r="T1070" s="163"/>
      <c r="AT1070" s="158" t="s">
        <v>218</v>
      </c>
      <c r="AU1070" s="158" t="s">
        <v>86</v>
      </c>
      <c r="AV1070" s="12" t="s">
        <v>86</v>
      </c>
      <c r="AW1070" s="12" t="s">
        <v>32</v>
      </c>
      <c r="AX1070" s="12" t="s">
        <v>84</v>
      </c>
      <c r="AY1070" s="158" t="s">
        <v>127</v>
      </c>
    </row>
    <row r="1071" spans="2:65" s="1" customFormat="1" ht="24.2" customHeight="1">
      <c r="B1071" s="136"/>
      <c r="C1071" s="178" t="s">
        <v>1902</v>
      </c>
      <c r="D1071" s="178" t="s">
        <v>278</v>
      </c>
      <c r="E1071" s="179" t="s">
        <v>1903</v>
      </c>
      <c r="F1071" s="180" t="s">
        <v>1904</v>
      </c>
      <c r="G1071" s="181" t="s">
        <v>216</v>
      </c>
      <c r="H1071" s="182">
        <v>56.65</v>
      </c>
      <c r="I1071" s="183"/>
      <c r="J1071" s="184">
        <f>ROUND(I1071*H1071,2)</f>
        <v>0</v>
      </c>
      <c r="K1071" s="180" t="s">
        <v>1</v>
      </c>
      <c r="L1071" s="185"/>
      <c r="M1071" s="186" t="s">
        <v>1</v>
      </c>
      <c r="N1071" s="187" t="s">
        <v>41</v>
      </c>
      <c r="P1071" s="146">
        <f>O1071*H1071</f>
        <v>0</v>
      </c>
      <c r="Q1071" s="146">
        <v>1.9199999999999998E-2</v>
      </c>
      <c r="R1071" s="146">
        <f>Q1071*H1071</f>
        <v>1.08768</v>
      </c>
      <c r="S1071" s="146">
        <v>0</v>
      </c>
      <c r="T1071" s="147">
        <f>S1071*H1071</f>
        <v>0</v>
      </c>
      <c r="AR1071" s="148" t="s">
        <v>376</v>
      </c>
      <c r="AT1071" s="148" t="s">
        <v>278</v>
      </c>
      <c r="AU1071" s="148" t="s">
        <v>86</v>
      </c>
      <c r="AY1071" s="17" t="s">
        <v>127</v>
      </c>
      <c r="BE1071" s="149">
        <f>IF(N1071="základní",J1071,0)</f>
        <v>0</v>
      </c>
      <c r="BF1071" s="149">
        <f>IF(N1071="snížená",J1071,0)</f>
        <v>0</v>
      </c>
      <c r="BG1071" s="149">
        <f>IF(N1071="zákl. přenesená",J1071,0)</f>
        <v>0</v>
      </c>
      <c r="BH1071" s="149">
        <f>IF(N1071="sníž. přenesená",J1071,0)</f>
        <v>0</v>
      </c>
      <c r="BI1071" s="149">
        <f>IF(N1071="nulová",J1071,0)</f>
        <v>0</v>
      </c>
      <c r="BJ1071" s="17" t="s">
        <v>84</v>
      </c>
      <c r="BK1071" s="149">
        <f>ROUND(I1071*H1071,2)</f>
        <v>0</v>
      </c>
      <c r="BL1071" s="17" t="s">
        <v>288</v>
      </c>
      <c r="BM1071" s="148" t="s">
        <v>1905</v>
      </c>
    </row>
    <row r="1072" spans="2:65" s="12" customFormat="1" ht="11.25">
      <c r="B1072" s="157"/>
      <c r="D1072" s="150" t="s">
        <v>218</v>
      </c>
      <c r="E1072" s="158" t="s">
        <v>1</v>
      </c>
      <c r="F1072" s="159" t="s">
        <v>1906</v>
      </c>
      <c r="H1072" s="160">
        <v>56.65</v>
      </c>
      <c r="I1072" s="161"/>
      <c r="L1072" s="157"/>
      <c r="M1072" s="162"/>
      <c r="T1072" s="163"/>
      <c r="AT1072" s="158" t="s">
        <v>218</v>
      </c>
      <c r="AU1072" s="158" t="s">
        <v>86</v>
      </c>
      <c r="AV1072" s="12" t="s">
        <v>86</v>
      </c>
      <c r="AW1072" s="12" t="s">
        <v>32</v>
      </c>
      <c r="AX1072" s="12" t="s">
        <v>84</v>
      </c>
      <c r="AY1072" s="158" t="s">
        <v>127</v>
      </c>
    </row>
    <row r="1073" spans="2:65" s="1" customFormat="1" ht="24.2" customHeight="1">
      <c r="B1073" s="136"/>
      <c r="C1073" s="137" t="s">
        <v>1907</v>
      </c>
      <c r="D1073" s="137" t="s">
        <v>130</v>
      </c>
      <c r="E1073" s="138" t="s">
        <v>1908</v>
      </c>
      <c r="F1073" s="139" t="s">
        <v>1909</v>
      </c>
      <c r="G1073" s="140" t="s">
        <v>216</v>
      </c>
      <c r="H1073" s="141">
        <v>51.5</v>
      </c>
      <c r="I1073" s="142"/>
      <c r="J1073" s="143">
        <f>ROUND(I1073*H1073,2)</f>
        <v>0</v>
      </c>
      <c r="K1073" s="139" t="s">
        <v>134</v>
      </c>
      <c r="L1073" s="32"/>
      <c r="M1073" s="144" t="s">
        <v>1</v>
      </c>
      <c r="N1073" s="145" t="s">
        <v>41</v>
      </c>
      <c r="P1073" s="146">
        <f>O1073*H1073</f>
        <v>0</v>
      </c>
      <c r="Q1073" s="146">
        <v>1.5E-3</v>
      </c>
      <c r="R1073" s="146">
        <f>Q1073*H1073</f>
        <v>7.7249999999999999E-2</v>
      </c>
      <c r="S1073" s="146">
        <v>0</v>
      </c>
      <c r="T1073" s="147">
        <f>S1073*H1073</f>
        <v>0</v>
      </c>
      <c r="AR1073" s="148" t="s">
        <v>288</v>
      </c>
      <c r="AT1073" s="148" t="s">
        <v>130</v>
      </c>
      <c r="AU1073" s="148" t="s">
        <v>86</v>
      </c>
      <c r="AY1073" s="17" t="s">
        <v>127</v>
      </c>
      <c r="BE1073" s="149">
        <f>IF(N1073="základní",J1073,0)</f>
        <v>0</v>
      </c>
      <c r="BF1073" s="149">
        <f>IF(N1073="snížená",J1073,0)</f>
        <v>0</v>
      </c>
      <c r="BG1073" s="149">
        <f>IF(N1073="zákl. přenesená",J1073,0)</f>
        <v>0</v>
      </c>
      <c r="BH1073" s="149">
        <f>IF(N1073="sníž. přenesená",J1073,0)</f>
        <v>0</v>
      </c>
      <c r="BI1073" s="149">
        <f>IF(N1073="nulová",J1073,0)</f>
        <v>0</v>
      </c>
      <c r="BJ1073" s="17" t="s">
        <v>84</v>
      </c>
      <c r="BK1073" s="149">
        <f>ROUND(I1073*H1073,2)</f>
        <v>0</v>
      </c>
      <c r="BL1073" s="17" t="s">
        <v>288</v>
      </c>
      <c r="BM1073" s="148" t="s">
        <v>1910</v>
      </c>
    </row>
    <row r="1074" spans="2:65" s="12" customFormat="1" ht="11.25">
      <c r="B1074" s="157"/>
      <c r="D1074" s="150" t="s">
        <v>218</v>
      </c>
      <c r="E1074" s="158" t="s">
        <v>1</v>
      </c>
      <c r="F1074" s="159" t="s">
        <v>1354</v>
      </c>
      <c r="H1074" s="160">
        <v>51.5</v>
      </c>
      <c r="I1074" s="161"/>
      <c r="L1074" s="157"/>
      <c r="M1074" s="162"/>
      <c r="T1074" s="163"/>
      <c r="AT1074" s="158" t="s">
        <v>218</v>
      </c>
      <c r="AU1074" s="158" t="s">
        <v>86</v>
      </c>
      <c r="AV1074" s="12" t="s">
        <v>86</v>
      </c>
      <c r="AW1074" s="12" t="s">
        <v>32</v>
      </c>
      <c r="AX1074" s="12" t="s">
        <v>76</v>
      </c>
      <c r="AY1074" s="158" t="s">
        <v>127</v>
      </c>
    </row>
    <row r="1075" spans="2:65" s="13" customFormat="1" ht="11.25">
      <c r="B1075" s="164"/>
      <c r="D1075" s="150" t="s">
        <v>218</v>
      </c>
      <c r="E1075" s="165" t="s">
        <v>1</v>
      </c>
      <c r="F1075" s="166" t="s">
        <v>226</v>
      </c>
      <c r="H1075" s="167">
        <v>51.5</v>
      </c>
      <c r="I1075" s="168"/>
      <c r="L1075" s="164"/>
      <c r="M1075" s="169"/>
      <c r="T1075" s="170"/>
      <c r="AT1075" s="165" t="s">
        <v>218</v>
      </c>
      <c r="AU1075" s="165" t="s">
        <v>86</v>
      </c>
      <c r="AV1075" s="13" t="s">
        <v>148</v>
      </c>
      <c r="AW1075" s="13" t="s">
        <v>32</v>
      </c>
      <c r="AX1075" s="13" t="s">
        <v>84</v>
      </c>
      <c r="AY1075" s="165" t="s">
        <v>127</v>
      </c>
    </row>
    <row r="1076" spans="2:65" s="1" customFormat="1" ht="16.5" customHeight="1">
      <c r="B1076" s="136"/>
      <c r="C1076" s="137" t="s">
        <v>1911</v>
      </c>
      <c r="D1076" s="137" t="s">
        <v>130</v>
      </c>
      <c r="E1076" s="138" t="s">
        <v>1912</v>
      </c>
      <c r="F1076" s="139" t="s">
        <v>1913</v>
      </c>
      <c r="G1076" s="140" t="s">
        <v>314</v>
      </c>
      <c r="H1076" s="141">
        <v>60</v>
      </c>
      <c r="I1076" s="142"/>
      <c r="J1076" s="143">
        <f>ROUND(I1076*H1076,2)</f>
        <v>0</v>
      </c>
      <c r="K1076" s="139" t="s">
        <v>134</v>
      </c>
      <c r="L1076" s="32"/>
      <c r="M1076" s="144" t="s">
        <v>1</v>
      </c>
      <c r="N1076" s="145" t="s">
        <v>41</v>
      </c>
      <c r="P1076" s="146">
        <f>O1076*H1076</f>
        <v>0</v>
      </c>
      <c r="Q1076" s="146">
        <v>1.42E-3</v>
      </c>
      <c r="R1076" s="146">
        <f>Q1076*H1076</f>
        <v>8.5199999999999998E-2</v>
      </c>
      <c r="S1076" s="146">
        <v>0</v>
      </c>
      <c r="T1076" s="147">
        <f>S1076*H1076</f>
        <v>0</v>
      </c>
      <c r="AR1076" s="148" t="s">
        <v>288</v>
      </c>
      <c r="AT1076" s="148" t="s">
        <v>130</v>
      </c>
      <c r="AU1076" s="148" t="s">
        <v>86</v>
      </c>
      <c r="AY1076" s="17" t="s">
        <v>127</v>
      </c>
      <c r="BE1076" s="149">
        <f>IF(N1076="základní",J1076,0)</f>
        <v>0</v>
      </c>
      <c r="BF1076" s="149">
        <f>IF(N1076="snížená",J1076,0)</f>
        <v>0</v>
      </c>
      <c r="BG1076" s="149">
        <f>IF(N1076="zákl. přenesená",J1076,0)</f>
        <v>0</v>
      </c>
      <c r="BH1076" s="149">
        <f>IF(N1076="sníž. přenesená",J1076,0)</f>
        <v>0</v>
      </c>
      <c r="BI1076" s="149">
        <f>IF(N1076="nulová",J1076,0)</f>
        <v>0</v>
      </c>
      <c r="BJ1076" s="17" t="s">
        <v>84</v>
      </c>
      <c r="BK1076" s="149">
        <f>ROUND(I1076*H1076,2)</f>
        <v>0</v>
      </c>
      <c r="BL1076" s="17" t="s">
        <v>288</v>
      </c>
      <c r="BM1076" s="148" t="s">
        <v>1914</v>
      </c>
    </row>
    <row r="1077" spans="2:65" s="1" customFormat="1" ht="16.5" customHeight="1">
      <c r="B1077" s="136"/>
      <c r="C1077" s="137" t="s">
        <v>1915</v>
      </c>
      <c r="D1077" s="137" t="s">
        <v>130</v>
      </c>
      <c r="E1077" s="138" t="s">
        <v>1916</v>
      </c>
      <c r="F1077" s="139" t="s">
        <v>1917</v>
      </c>
      <c r="G1077" s="140" t="s">
        <v>314</v>
      </c>
      <c r="H1077" s="141">
        <v>110</v>
      </c>
      <c r="I1077" s="142"/>
      <c r="J1077" s="143">
        <f>ROUND(I1077*H1077,2)</f>
        <v>0</v>
      </c>
      <c r="K1077" s="139" t="s">
        <v>134</v>
      </c>
      <c r="L1077" s="32"/>
      <c r="M1077" s="144" t="s">
        <v>1</v>
      </c>
      <c r="N1077" s="145" t="s">
        <v>41</v>
      </c>
      <c r="P1077" s="146">
        <f>O1077*H1077</f>
        <v>0</v>
      </c>
      <c r="Q1077" s="146">
        <v>9.0000000000000006E-5</v>
      </c>
      <c r="R1077" s="146">
        <f>Q1077*H1077</f>
        <v>9.9000000000000008E-3</v>
      </c>
      <c r="S1077" s="146">
        <v>0</v>
      </c>
      <c r="T1077" s="147">
        <f>S1077*H1077</f>
        <v>0</v>
      </c>
      <c r="AR1077" s="148" t="s">
        <v>288</v>
      </c>
      <c r="AT1077" s="148" t="s">
        <v>130</v>
      </c>
      <c r="AU1077" s="148" t="s">
        <v>86</v>
      </c>
      <c r="AY1077" s="17" t="s">
        <v>127</v>
      </c>
      <c r="BE1077" s="149">
        <f>IF(N1077="základní",J1077,0)</f>
        <v>0</v>
      </c>
      <c r="BF1077" s="149">
        <f>IF(N1077="snížená",J1077,0)</f>
        <v>0</v>
      </c>
      <c r="BG1077" s="149">
        <f>IF(N1077="zákl. přenesená",J1077,0)</f>
        <v>0</v>
      </c>
      <c r="BH1077" s="149">
        <f>IF(N1077="sníž. přenesená",J1077,0)</f>
        <v>0</v>
      </c>
      <c r="BI1077" s="149">
        <f>IF(N1077="nulová",J1077,0)</f>
        <v>0</v>
      </c>
      <c r="BJ1077" s="17" t="s">
        <v>84</v>
      </c>
      <c r="BK1077" s="149">
        <f>ROUND(I1077*H1077,2)</f>
        <v>0</v>
      </c>
      <c r="BL1077" s="17" t="s">
        <v>288</v>
      </c>
      <c r="BM1077" s="148" t="s">
        <v>1918</v>
      </c>
    </row>
    <row r="1078" spans="2:65" s="1" customFormat="1" ht="24.2" customHeight="1">
      <c r="B1078" s="136"/>
      <c r="C1078" s="137" t="s">
        <v>1919</v>
      </c>
      <c r="D1078" s="137" t="s">
        <v>130</v>
      </c>
      <c r="E1078" s="138" t="s">
        <v>1920</v>
      </c>
      <c r="F1078" s="139" t="s">
        <v>1921</v>
      </c>
      <c r="G1078" s="140" t="s">
        <v>265</v>
      </c>
      <c r="H1078" s="141">
        <v>3.617</v>
      </c>
      <c r="I1078" s="142"/>
      <c r="J1078" s="143">
        <f>ROUND(I1078*H1078,2)</f>
        <v>0</v>
      </c>
      <c r="K1078" s="139" t="s">
        <v>134</v>
      </c>
      <c r="L1078" s="32"/>
      <c r="M1078" s="144" t="s">
        <v>1</v>
      </c>
      <c r="N1078" s="145" t="s">
        <v>41</v>
      </c>
      <c r="P1078" s="146">
        <f>O1078*H1078</f>
        <v>0</v>
      </c>
      <c r="Q1078" s="146">
        <v>0</v>
      </c>
      <c r="R1078" s="146">
        <f>Q1078*H1078</f>
        <v>0</v>
      </c>
      <c r="S1078" s="146">
        <v>0</v>
      </c>
      <c r="T1078" s="147">
        <f>S1078*H1078</f>
        <v>0</v>
      </c>
      <c r="AR1078" s="148" t="s">
        <v>288</v>
      </c>
      <c r="AT1078" s="148" t="s">
        <v>130</v>
      </c>
      <c r="AU1078" s="148" t="s">
        <v>86</v>
      </c>
      <c r="AY1078" s="17" t="s">
        <v>127</v>
      </c>
      <c r="BE1078" s="149">
        <f>IF(N1078="základní",J1078,0)</f>
        <v>0</v>
      </c>
      <c r="BF1078" s="149">
        <f>IF(N1078="snížená",J1078,0)</f>
        <v>0</v>
      </c>
      <c r="BG1078" s="149">
        <f>IF(N1078="zákl. přenesená",J1078,0)</f>
        <v>0</v>
      </c>
      <c r="BH1078" s="149">
        <f>IF(N1078="sníž. přenesená",J1078,0)</f>
        <v>0</v>
      </c>
      <c r="BI1078" s="149">
        <f>IF(N1078="nulová",J1078,0)</f>
        <v>0</v>
      </c>
      <c r="BJ1078" s="17" t="s">
        <v>84</v>
      </c>
      <c r="BK1078" s="149">
        <f>ROUND(I1078*H1078,2)</f>
        <v>0</v>
      </c>
      <c r="BL1078" s="17" t="s">
        <v>288</v>
      </c>
      <c r="BM1078" s="148" t="s">
        <v>1922</v>
      </c>
    </row>
    <row r="1079" spans="2:65" s="11" customFormat="1" ht="22.9" customHeight="1">
      <c r="B1079" s="124"/>
      <c r="D1079" s="125" t="s">
        <v>75</v>
      </c>
      <c r="E1079" s="134" t="s">
        <v>1923</v>
      </c>
      <c r="F1079" s="134" t="s">
        <v>1924</v>
      </c>
      <c r="I1079" s="127"/>
      <c r="J1079" s="135">
        <f>BK1079</f>
        <v>0</v>
      </c>
      <c r="L1079" s="124"/>
      <c r="M1079" s="129"/>
      <c r="P1079" s="130">
        <f>SUM(P1080:P1095)</f>
        <v>0</v>
      </c>
      <c r="R1079" s="130">
        <f>SUM(R1080:R1095)</f>
        <v>0.13023299999999999</v>
      </c>
      <c r="T1079" s="131">
        <f>SUM(T1080:T1095)</f>
        <v>3.0499999999999999E-2</v>
      </c>
      <c r="AR1079" s="125" t="s">
        <v>86</v>
      </c>
      <c r="AT1079" s="132" t="s">
        <v>75</v>
      </c>
      <c r="AU1079" s="132" t="s">
        <v>84</v>
      </c>
      <c r="AY1079" s="125" t="s">
        <v>127</v>
      </c>
      <c r="BK1079" s="133">
        <f>SUM(BK1080:BK1095)</f>
        <v>0</v>
      </c>
    </row>
    <row r="1080" spans="2:65" s="1" customFormat="1" ht="24.2" customHeight="1">
      <c r="B1080" s="136"/>
      <c r="C1080" s="137" t="s">
        <v>1925</v>
      </c>
      <c r="D1080" s="137" t="s">
        <v>130</v>
      </c>
      <c r="E1080" s="138" t="s">
        <v>1926</v>
      </c>
      <c r="F1080" s="139" t="s">
        <v>1927</v>
      </c>
      <c r="G1080" s="140" t="s">
        <v>216</v>
      </c>
      <c r="H1080" s="141">
        <v>12.2</v>
      </c>
      <c r="I1080" s="142"/>
      <c r="J1080" s="143">
        <f>ROUND(I1080*H1080,2)</f>
        <v>0</v>
      </c>
      <c r="K1080" s="139" t="s">
        <v>134</v>
      </c>
      <c r="L1080" s="32"/>
      <c r="M1080" s="144" t="s">
        <v>1</v>
      </c>
      <c r="N1080" s="145" t="s">
        <v>41</v>
      </c>
      <c r="P1080" s="146">
        <f>O1080*H1080</f>
        <v>0</v>
      </c>
      <c r="Q1080" s="146">
        <v>0</v>
      </c>
      <c r="R1080" s="146">
        <f>Q1080*H1080</f>
        <v>0</v>
      </c>
      <c r="S1080" s="146">
        <v>2.5000000000000001E-3</v>
      </c>
      <c r="T1080" s="147">
        <f>S1080*H1080</f>
        <v>3.0499999999999999E-2</v>
      </c>
      <c r="AR1080" s="148" t="s">
        <v>288</v>
      </c>
      <c r="AT1080" s="148" t="s">
        <v>130</v>
      </c>
      <c r="AU1080" s="148" t="s">
        <v>86</v>
      </c>
      <c r="AY1080" s="17" t="s">
        <v>127</v>
      </c>
      <c r="BE1080" s="149">
        <f>IF(N1080="základní",J1080,0)</f>
        <v>0</v>
      </c>
      <c r="BF1080" s="149">
        <f>IF(N1080="snížená",J1080,0)</f>
        <v>0</v>
      </c>
      <c r="BG1080" s="149">
        <f>IF(N1080="zákl. přenesená",J1080,0)</f>
        <v>0</v>
      </c>
      <c r="BH1080" s="149">
        <f>IF(N1080="sníž. přenesená",J1080,0)</f>
        <v>0</v>
      </c>
      <c r="BI1080" s="149">
        <f>IF(N1080="nulová",J1080,0)</f>
        <v>0</v>
      </c>
      <c r="BJ1080" s="17" t="s">
        <v>84</v>
      </c>
      <c r="BK1080" s="149">
        <f>ROUND(I1080*H1080,2)</f>
        <v>0</v>
      </c>
      <c r="BL1080" s="17" t="s">
        <v>288</v>
      </c>
      <c r="BM1080" s="148" t="s">
        <v>1928</v>
      </c>
    </row>
    <row r="1081" spans="2:65" s="12" customFormat="1" ht="11.25">
      <c r="B1081" s="157"/>
      <c r="D1081" s="150" t="s">
        <v>218</v>
      </c>
      <c r="E1081" s="158" t="s">
        <v>1</v>
      </c>
      <c r="F1081" s="159" t="s">
        <v>1929</v>
      </c>
      <c r="H1081" s="160">
        <v>12.2</v>
      </c>
      <c r="I1081" s="161"/>
      <c r="L1081" s="157"/>
      <c r="M1081" s="162"/>
      <c r="T1081" s="163"/>
      <c r="AT1081" s="158" t="s">
        <v>218</v>
      </c>
      <c r="AU1081" s="158" t="s">
        <v>86</v>
      </c>
      <c r="AV1081" s="12" t="s">
        <v>86</v>
      </c>
      <c r="AW1081" s="12" t="s">
        <v>32</v>
      </c>
      <c r="AX1081" s="12" t="s">
        <v>76</v>
      </c>
      <c r="AY1081" s="158" t="s">
        <v>127</v>
      </c>
    </row>
    <row r="1082" spans="2:65" s="13" customFormat="1" ht="11.25">
      <c r="B1082" s="164"/>
      <c r="D1082" s="150" t="s">
        <v>218</v>
      </c>
      <c r="E1082" s="165" t="s">
        <v>1</v>
      </c>
      <c r="F1082" s="166" t="s">
        <v>226</v>
      </c>
      <c r="H1082" s="167">
        <v>12.2</v>
      </c>
      <c r="I1082" s="168"/>
      <c r="L1082" s="164"/>
      <c r="M1082" s="169"/>
      <c r="T1082" s="170"/>
      <c r="AT1082" s="165" t="s">
        <v>218</v>
      </c>
      <c r="AU1082" s="165" t="s">
        <v>86</v>
      </c>
      <c r="AV1082" s="13" t="s">
        <v>148</v>
      </c>
      <c r="AW1082" s="13" t="s">
        <v>32</v>
      </c>
      <c r="AX1082" s="13" t="s">
        <v>84</v>
      </c>
      <c r="AY1082" s="165" t="s">
        <v>127</v>
      </c>
    </row>
    <row r="1083" spans="2:65" s="1" customFormat="1" ht="16.5" customHeight="1">
      <c r="B1083" s="136"/>
      <c r="C1083" s="137" t="s">
        <v>1930</v>
      </c>
      <c r="D1083" s="137" t="s">
        <v>130</v>
      </c>
      <c r="E1083" s="138" t="s">
        <v>1931</v>
      </c>
      <c r="F1083" s="139" t="s">
        <v>1932</v>
      </c>
      <c r="G1083" s="140" t="s">
        <v>216</v>
      </c>
      <c r="H1083" s="141">
        <v>12.1</v>
      </c>
      <c r="I1083" s="142"/>
      <c r="J1083" s="143">
        <f>ROUND(I1083*H1083,2)</f>
        <v>0</v>
      </c>
      <c r="K1083" s="139" t="s">
        <v>134</v>
      </c>
      <c r="L1083" s="32"/>
      <c r="M1083" s="144" t="s">
        <v>1</v>
      </c>
      <c r="N1083" s="145" t="s">
        <v>41</v>
      </c>
      <c r="P1083" s="146">
        <f>O1083*H1083</f>
        <v>0</v>
      </c>
      <c r="Q1083" s="146">
        <v>0</v>
      </c>
      <c r="R1083" s="146">
        <f>Q1083*H1083</f>
        <v>0</v>
      </c>
      <c r="S1083" s="146">
        <v>0</v>
      </c>
      <c r="T1083" s="147">
        <f>S1083*H1083</f>
        <v>0</v>
      </c>
      <c r="AR1083" s="148" t="s">
        <v>288</v>
      </c>
      <c r="AT1083" s="148" t="s">
        <v>130</v>
      </c>
      <c r="AU1083" s="148" t="s">
        <v>86</v>
      </c>
      <c r="AY1083" s="17" t="s">
        <v>127</v>
      </c>
      <c r="BE1083" s="149">
        <f>IF(N1083="základní",J1083,0)</f>
        <v>0</v>
      </c>
      <c r="BF1083" s="149">
        <f>IF(N1083="snížená",J1083,0)</f>
        <v>0</v>
      </c>
      <c r="BG1083" s="149">
        <f>IF(N1083="zákl. přenesená",J1083,0)</f>
        <v>0</v>
      </c>
      <c r="BH1083" s="149">
        <f>IF(N1083="sníž. přenesená",J1083,0)</f>
        <v>0</v>
      </c>
      <c r="BI1083" s="149">
        <f>IF(N1083="nulová",J1083,0)</f>
        <v>0</v>
      </c>
      <c r="BJ1083" s="17" t="s">
        <v>84</v>
      </c>
      <c r="BK1083" s="149">
        <f>ROUND(I1083*H1083,2)</f>
        <v>0</v>
      </c>
      <c r="BL1083" s="17" t="s">
        <v>288</v>
      </c>
      <c r="BM1083" s="148" t="s">
        <v>1933</v>
      </c>
    </row>
    <row r="1084" spans="2:65" s="12" customFormat="1" ht="11.25">
      <c r="B1084" s="157"/>
      <c r="D1084" s="150" t="s">
        <v>218</v>
      </c>
      <c r="E1084" s="158" t="s">
        <v>1</v>
      </c>
      <c r="F1084" s="159" t="s">
        <v>1352</v>
      </c>
      <c r="H1084" s="160">
        <v>12.1</v>
      </c>
      <c r="I1084" s="161"/>
      <c r="L1084" s="157"/>
      <c r="M1084" s="162"/>
      <c r="T1084" s="163"/>
      <c r="AT1084" s="158" t="s">
        <v>218</v>
      </c>
      <c r="AU1084" s="158" t="s">
        <v>86</v>
      </c>
      <c r="AV1084" s="12" t="s">
        <v>86</v>
      </c>
      <c r="AW1084" s="12" t="s">
        <v>32</v>
      </c>
      <c r="AX1084" s="12" t="s">
        <v>84</v>
      </c>
      <c r="AY1084" s="158" t="s">
        <v>127</v>
      </c>
    </row>
    <row r="1085" spans="2:65" s="1" customFormat="1" ht="24.2" customHeight="1">
      <c r="B1085" s="136"/>
      <c r="C1085" s="137" t="s">
        <v>1934</v>
      </c>
      <c r="D1085" s="137" t="s">
        <v>130</v>
      </c>
      <c r="E1085" s="138" t="s">
        <v>1935</v>
      </c>
      <c r="F1085" s="139" t="s">
        <v>1936</v>
      </c>
      <c r="G1085" s="140" t="s">
        <v>216</v>
      </c>
      <c r="H1085" s="141">
        <v>12.1</v>
      </c>
      <c r="I1085" s="142"/>
      <c r="J1085" s="143">
        <f>ROUND(I1085*H1085,2)</f>
        <v>0</v>
      </c>
      <c r="K1085" s="139" t="s">
        <v>134</v>
      </c>
      <c r="L1085" s="32"/>
      <c r="M1085" s="144" t="s">
        <v>1</v>
      </c>
      <c r="N1085" s="145" t="s">
        <v>41</v>
      </c>
      <c r="P1085" s="146">
        <f>O1085*H1085</f>
        <v>0</v>
      </c>
      <c r="Q1085" s="146">
        <v>3.0000000000000001E-5</v>
      </c>
      <c r="R1085" s="146">
        <f>Q1085*H1085</f>
        <v>3.6299999999999999E-4</v>
      </c>
      <c r="S1085" s="146">
        <v>0</v>
      </c>
      <c r="T1085" s="147">
        <f>S1085*H1085</f>
        <v>0</v>
      </c>
      <c r="AR1085" s="148" t="s">
        <v>288</v>
      </c>
      <c r="AT1085" s="148" t="s">
        <v>130</v>
      </c>
      <c r="AU1085" s="148" t="s">
        <v>86</v>
      </c>
      <c r="AY1085" s="17" t="s">
        <v>127</v>
      </c>
      <c r="BE1085" s="149">
        <f>IF(N1085="základní",J1085,0)</f>
        <v>0</v>
      </c>
      <c r="BF1085" s="149">
        <f>IF(N1085="snížená",J1085,0)</f>
        <v>0</v>
      </c>
      <c r="BG1085" s="149">
        <f>IF(N1085="zákl. přenesená",J1085,0)</f>
        <v>0</v>
      </c>
      <c r="BH1085" s="149">
        <f>IF(N1085="sníž. přenesená",J1085,0)</f>
        <v>0</v>
      </c>
      <c r="BI1085" s="149">
        <f>IF(N1085="nulová",J1085,0)</f>
        <v>0</v>
      </c>
      <c r="BJ1085" s="17" t="s">
        <v>84</v>
      </c>
      <c r="BK1085" s="149">
        <f>ROUND(I1085*H1085,2)</f>
        <v>0</v>
      </c>
      <c r="BL1085" s="17" t="s">
        <v>288</v>
      </c>
      <c r="BM1085" s="148" t="s">
        <v>1937</v>
      </c>
    </row>
    <row r="1086" spans="2:65" s="1" customFormat="1" ht="33" customHeight="1">
      <c r="B1086" s="136"/>
      <c r="C1086" s="137" t="s">
        <v>1938</v>
      </c>
      <c r="D1086" s="137" t="s">
        <v>130</v>
      </c>
      <c r="E1086" s="138" t="s">
        <v>1939</v>
      </c>
      <c r="F1086" s="139" t="s">
        <v>1940</v>
      </c>
      <c r="G1086" s="140" t="s">
        <v>216</v>
      </c>
      <c r="H1086" s="141">
        <v>12.1</v>
      </c>
      <c r="I1086" s="142"/>
      <c r="J1086" s="143">
        <f>ROUND(I1086*H1086,2)</f>
        <v>0</v>
      </c>
      <c r="K1086" s="139" t="s">
        <v>134</v>
      </c>
      <c r="L1086" s="32"/>
      <c r="M1086" s="144" t="s">
        <v>1</v>
      </c>
      <c r="N1086" s="145" t="s">
        <v>41</v>
      </c>
      <c r="P1086" s="146">
        <f>O1086*H1086</f>
        <v>0</v>
      </c>
      <c r="Q1086" s="146">
        <v>7.4999999999999997E-3</v>
      </c>
      <c r="R1086" s="146">
        <f>Q1086*H1086</f>
        <v>9.0749999999999997E-2</v>
      </c>
      <c r="S1086" s="146">
        <v>0</v>
      </c>
      <c r="T1086" s="147">
        <f>S1086*H1086</f>
        <v>0</v>
      </c>
      <c r="AR1086" s="148" t="s">
        <v>288</v>
      </c>
      <c r="AT1086" s="148" t="s">
        <v>130</v>
      </c>
      <c r="AU1086" s="148" t="s">
        <v>86</v>
      </c>
      <c r="AY1086" s="17" t="s">
        <v>127</v>
      </c>
      <c r="BE1086" s="149">
        <f>IF(N1086="základní",J1086,0)</f>
        <v>0</v>
      </c>
      <c r="BF1086" s="149">
        <f>IF(N1086="snížená",J1086,0)</f>
        <v>0</v>
      </c>
      <c r="BG1086" s="149">
        <f>IF(N1086="zákl. přenesená",J1086,0)</f>
        <v>0</v>
      </c>
      <c r="BH1086" s="149">
        <f>IF(N1086="sníž. přenesená",J1086,0)</f>
        <v>0</v>
      </c>
      <c r="BI1086" s="149">
        <f>IF(N1086="nulová",J1086,0)</f>
        <v>0</v>
      </c>
      <c r="BJ1086" s="17" t="s">
        <v>84</v>
      </c>
      <c r="BK1086" s="149">
        <f>ROUND(I1086*H1086,2)</f>
        <v>0</v>
      </c>
      <c r="BL1086" s="17" t="s">
        <v>288</v>
      </c>
      <c r="BM1086" s="148" t="s">
        <v>1941</v>
      </c>
    </row>
    <row r="1087" spans="2:65" s="1" customFormat="1" ht="16.5" customHeight="1">
      <c r="B1087" s="136"/>
      <c r="C1087" s="137" t="s">
        <v>1942</v>
      </c>
      <c r="D1087" s="137" t="s">
        <v>130</v>
      </c>
      <c r="E1087" s="138" t="s">
        <v>1943</v>
      </c>
      <c r="F1087" s="139" t="s">
        <v>1944</v>
      </c>
      <c r="G1087" s="140" t="s">
        <v>216</v>
      </c>
      <c r="H1087" s="141">
        <v>12.1</v>
      </c>
      <c r="I1087" s="142"/>
      <c r="J1087" s="143">
        <f>ROUND(I1087*H1087,2)</f>
        <v>0</v>
      </c>
      <c r="K1087" s="139" t="s">
        <v>134</v>
      </c>
      <c r="L1087" s="32"/>
      <c r="M1087" s="144" t="s">
        <v>1</v>
      </c>
      <c r="N1087" s="145" t="s">
        <v>41</v>
      </c>
      <c r="P1087" s="146">
        <f>O1087*H1087</f>
        <v>0</v>
      </c>
      <c r="Q1087" s="146">
        <v>2.9999999999999997E-4</v>
      </c>
      <c r="R1087" s="146">
        <f>Q1087*H1087</f>
        <v>3.6299999999999995E-3</v>
      </c>
      <c r="S1087" s="146">
        <v>0</v>
      </c>
      <c r="T1087" s="147">
        <f>S1087*H1087</f>
        <v>0</v>
      </c>
      <c r="AR1087" s="148" t="s">
        <v>288</v>
      </c>
      <c r="AT1087" s="148" t="s">
        <v>130</v>
      </c>
      <c r="AU1087" s="148" t="s">
        <v>86</v>
      </c>
      <c r="AY1087" s="17" t="s">
        <v>127</v>
      </c>
      <c r="BE1087" s="149">
        <f>IF(N1087="základní",J1087,0)</f>
        <v>0</v>
      </c>
      <c r="BF1087" s="149">
        <f>IF(N1087="snížená",J1087,0)</f>
        <v>0</v>
      </c>
      <c r="BG1087" s="149">
        <f>IF(N1087="zákl. přenesená",J1087,0)</f>
        <v>0</v>
      </c>
      <c r="BH1087" s="149">
        <f>IF(N1087="sníž. přenesená",J1087,0)</f>
        <v>0</v>
      </c>
      <c r="BI1087" s="149">
        <f>IF(N1087="nulová",J1087,0)</f>
        <v>0</v>
      </c>
      <c r="BJ1087" s="17" t="s">
        <v>84</v>
      </c>
      <c r="BK1087" s="149">
        <f>ROUND(I1087*H1087,2)</f>
        <v>0</v>
      </c>
      <c r="BL1087" s="17" t="s">
        <v>288</v>
      </c>
      <c r="BM1087" s="148" t="s">
        <v>1945</v>
      </c>
    </row>
    <row r="1088" spans="2:65" s="12" customFormat="1" ht="11.25">
      <c r="B1088" s="157"/>
      <c r="D1088" s="150" t="s">
        <v>218</v>
      </c>
      <c r="E1088" s="158" t="s">
        <v>1</v>
      </c>
      <c r="F1088" s="159" t="s">
        <v>1352</v>
      </c>
      <c r="H1088" s="160">
        <v>12.1</v>
      </c>
      <c r="I1088" s="161"/>
      <c r="L1088" s="157"/>
      <c r="M1088" s="162"/>
      <c r="T1088" s="163"/>
      <c r="AT1088" s="158" t="s">
        <v>218</v>
      </c>
      <c r="AU1088" s="158" t="s">
        <v>86</v>
      </c>
      <c r="AV1088" s="12" t="s">
        <v>86</v>
      </c>
      <c r="AW1088" s="12" t="s">
        <v>32</v>
      </c>
      <c r="AX1088" s="12" t="s">
        <v>84</v>
      </c>
      <c r="AY1088" s="158" t="s">
        <v>127</v>
      </c>
    </row>
    <row r="1089" spans="2:65" s="1" customFormat="1" ht="16.5" customHeight="1">
      <c r="B1089" s="136"/>
      <c r="C1089" s="178" t="s">
        <v>1946</v>
      </c>
      <c r="D1089" s="178" t="s">
        <v>278</v>
      </c>
      <c r="E1089" s="179" t="s">
        <v>1947</v>
      </c>
      <c r="F1089" s="180" t="s">
        <v>1948</v>
      </c>
      <c r="G1089" s="181" t="s">
        <v>216</v>
      </c>
      <c r="H1089" s="182">
        <v>12.705</v>
      </c>
      <c r="I1089" s="183"/>
      <c r="J1089" s="184">
        <f>ROUND(I1089*H1089,2)</f>
        <v>0</v>
      </c>
      <c r="K1089" s="180" t="s">
        <v>1</v>
      </c>
      <c r="L1089" s="185"/>
      <c r="M1089" s="186" t="s">
        <v>1</v>
      </c>
      <c r="N1089" s="187" t="s">
        <v>41</v>
      </c>
      <c r="P1089" s="146">
        <f>O1089*H1089</f>
        <v>0</v>
      </c>
      <c r="Q1089" s="146">
        <v>2.3999999999999998E-3</v>
      </c>
      <c r="R1089" s="146">
        <f>Q1089*H1089</f>
        <v>3.0491999999999998E-2</v>
      </c>
      <c r="S1089" s="146">
        <v>0</v>
      </c>
      <c r="T1089" s="147">
        <f>S1089*H1089</f>
        <v>0</v>
      </c>
      <c r="AR1089" s="148" t="s">
        <v>376</v>
      </c>
      <c r="AT1089" s="148" t="s">
        <v>278</v>
      </c>
      <c r="AU1089" s="148" t="s">
        <v>86</v>
      </c>
      <c r="AY1089" s="17" t="s">
        <v>127</v>
      </c>
      <c r="BE1089" s="149">
        <f>IF(N1089="základní",J1089,0)</f>
        <v>0</v>
      </c>
      <c r="BF1089" s="149">
        <f>IF(N1089="snížená",J1089,0)</f>
        <v>0</v>
      </c>
      <c r="BG1089" s="149">
        <f>IF(N1089="zákl. přenesená",J1089,0)</f>
        <v>0</v>
      </c>
      <c r="BH1089" s="149">
        <f>IF(N1089="sníž. přenesená",J1089,0)</f>
        <v>0</v>
      </c>
      <c r="BI1089" s="149">
        <f>IF(N1089="nulová",J1089,0)</f>
        <v>0</v>
      </c>
      <c r="BJ1089" s="17" t="s">
        <v>84</v>
      </c>
      <c r="BK1089" s="149">
        <f>ROUND(I1089*H1089,2)</f>
        <v>0</v>
      </c>
      <c r="BL1089" s="17" t="s">
        <v>288</v>
      </c>
      <c r="BM1089" s="148" t="s">
        <v>1949</v>
      </c>
    </row>
    <row r="1090" spans="2:65" s="12" customFormat="1" ht="11.25">
      <c r="B1090" s="157"/>
      <c r="D1090" s="150" t="s">
        <v>218</v>
      </c>
      <c r="E1090" s="158" t="s">
        <v>1</v>
      </c>
      <c r="F1090" s="159" t="s">
        <v>1950</v>
      </c>
      <c r="H1090" s="160">
        <v>12.705</v>
      </c>
      <c r="I1090" s="161"/>
      <c r="L1090" s="157"/>
      <c r="M1090" s="162"/>
      <c r="T1090" s="163"/>
      <c r="AT1090" s="158" t="s">
        <v>218</v>
      </c>
      <c r="AU1090" s="158" t="s">
        <v>86</v>
      </c>
      <c r="AV1090" s="12" t="s">
        <v>86</v>
      </c>
      <c r="AW1090" s="12" t="s">
        <v>32</v>
      </c>
      <c r="AX1090" s="12" t="s">
        <v>84</v>
      </c>
      <c r="AY1090" s="158" t="s">
        <v>127</v>
      </c>
    </row>
    <row r="1091" spans="2:65" s="1" customFormat="1" ht="16.5" customHeight="1">
      <c r="B1091" s="136"/>
      <c r="C1091" s="137" t="s">
        <v>1951</v>
      </c>
      <c r="D1091" s="137" t="s">
        <v>130</v>
      </c>
      <c r="E1091" s="138" t="s">
        <v>1952</v>
      </c>
      <c r="F1091" s="139" t="s">
        <v>1953</v>
      </c>
      <c r="G1091" s="140" t="s">
        <v>314</v>
      </c>
      <c r="H1091" s="141">
        <v>14.7</v>
      </c>
      <c r="I1091" s="142"/>
      <c r="J1091" s="143">
        <f>ROUND(I1091*H1091,2)</f>
        <v>0</v>
      </c>
      <c r="K1091" s="139" t="s">
        <v>134</v>
      </c>
      <c r="L1091" s="32"/>
      <c r="M1091" s="144" t="s">
        <v>1</v>
      </c>
      <c r="N1091" s="145" t="s">
        <v>41</v>
      </c>
      <c r="P1091" s="146">
        <f>O1091*H1091</f>
        <v>0</v>
      </c>
      <c r="Q1091" s="146">
        <v>1.0000000000000001E-5</v>
      </c>
      <c r="R1091" s="146">
        <f>Q1091*H1091</f>
        <v>1.47E-4</v>
      </c>
      <c r="S1091" s="146">
        <v>0</v>
      </c>
      <c r="T1091" s="147">
        <f>S1091*H1091</f>
        <v>0</v>
      </c>
      <c r="AR1091" s="148" t="s">
        <v>288</v>
      </c>
      <c r="AT1091" s="148" t="s">
        <v>130</v>
      </c>
      <c r="AU1091" s="148" t="s">
        <v>86</v>
      </c>
      <c r="AY1091" s="17" t="s">
        <v>127</v>
      </c>
      <c r="BE1091" s="149">
        <f>IF(N1091="základní",J1091,0)</f>
        <v>0</v>
      </c>
      <c r="BF1091" s="149">
        <f>IF(N1091="snížená",J1091,0)</f>
        <v>0</v>
      </c>
      <c r="BG1091" s="149">
        <f>IF(N1091="zákl. přenesená",J1091,0)</f>
        <v>0</v>
      </c>
      <c r="BH1091" s="149">
        <f>IF(N1091="sníž. přenesená",J1091,0)</f>
        <v>0</v>
      </c>
      <c r="BI1091" s="149">
        <f>IF(N1091="nulová",J1091,0)</f>
        <v>0</v>
      </c>
      <c r="BJ1091" s="17" t="s">
        <v>84</v>
      </c>
      <c r="BK1091" s="149">
        <f>ROUND(I1091*H1091,2)</f>
        <v>0</v>
      </c>
      <c r="BL1091" s="17" t="s">
        <v>288</v>
      </c>
      <c r="BM1091" s="148" t="s">
        <v>1954</v>
      </c>
    </row>
    <row r="1092" spans="2:65" s="12" customFormat="1" ht="11.25">
      <c r="B1092" s="157"/>
      <c r="D1092" s="150" t="s">
        <v>218</v>
      </c>
      <c r="E1092" s="158" t="s">
        <v>1</v>
      </c>
      <c r="F1092" s="159" t="s">
        <v>1955</v>
      </c>
      <c r="H1092" s="160">
        <v>14.7</v>
      </c>
      <c r="I1092" s="161"/>
      <c r="L1092" s="157"/>
      <c r="M1092" s="162"/>
      <c r="T1092" s="163"/>
      <c r="AT1092" s="158" t="s">
        <v>218</v>
      </c>
      <c r="AU1092" s="158" t="s">
        <v>86</v>
      </c>
      <c r="AV1092" s="12" t="s">
        <v>86</v>
      </c>
      <c r="AW1092" s="12" t="s">
        <v>32</v>
      </c>
      <c r="AX1092" s="12" t="s">
        <v>84</v>
      </c>
      <c r="AY1092" s="158" t="s">
        <v>127</v>
      </c>
    </row>
    <row r="1093" spans="2:65" s="1" customFormat="1" ht="16.5" customHeight="1">
      <c r="B1093" s="136"/>
      <c r="C1093" s="178" t="s">
        <v>1956</v>
      </c>
      <c r="D1093" s="178" t="s">
        <v>278</v>
      </c>
      <c r="E1093" s="179" t="s">
        <v>1957</v>
      </c>
      <c r="F1093" s="180" t="s">
        <v>1958</v>
      </c>
      <c r="G1093" s="181" t="s">
        <v>314</v>
      </c>
      <c r="H1093" s="182">
        <v>16.170000000000002</v>
      </c>
      <c r="I1093" s="183"/>
      <c r="J1093" s="184">
        <f>ROUND(I1093*H1093,2)</f>
        <v>0</v>
      </c>
      <c r="K1093" s="180" t="s">
        <v>1</v>
      </c>
      <c r="L1093" s="185"/>
      <c r="M1093" s="186" t="s">
        <v>1</v>
      </c>
      <c r="N1093" s="187" t="s">
        <v>41</v>
      </c>
      <c r="P1093" s="146">
        <f>O1093*H1093</f>
        <v>0</v>
      </c>
      <c r="Q1093" s="146">
        <v>2.9999999999999997E-4</v>
      </c>
      <c r="R1093" s="146">
        <f>Q1093*H1093</f>
        <v>4.8510000000000003E-3</v>
      </c>
      <c r="S1093" s="146">
        <v>0</v>
      </c>
      <c r="T1093" s="147">
        <f>S1093*H1093</f>
        <v>0</v>
      </c>
      <c r="AR1093" s="148" t="s">
        <v>376</v>
      </c>
      <c r="AT1093" s="148" t="s">
        <v>278</v>
      </c>
      <c r="AU1093" s="148" t="s">
        <v>86</v>
      </c>
      <c r="AY1093" s="17" t="s">
        <v>127</v>
      </c>
      <c r="BE1093" s="149">
        <f>IF(N1093="základní",J1093,0)</f>
        <v>0</v>
      </c>
      <c r="BF1093" s="149">
        <f>IF(N1093="snížená",J1093,0)</f>
        <v>0</v>
      </c>
      <c r="BG1093" s="149">
        <f>IF(N1093="zákl. přenesená",J1093,0)</f>
        <v>0</v>
      </c>
      <c r="BH1093" s="149">
        <f>IF(N1093="sníž. přenesená",J1093,0)</f>
        <v>0</v>
      </c>
      <c r="BI1093" s="149">
        <f>IF(N1093="nulová",J1093,0)</f>
        <v>0</v>
      </c>
      <c r="BJ1093" s="17" t="s">
        <v>84</v>
      </c>
      <c r="BK1093" s="149">
        <f>ROUND(I1093*H1093,2)</f>
        <v>0</v>
      </c>
      <c r="BL1093" s="17" t="s">
        <v>288</v>
      </c>
      <c r="BM1093" s="148" t="s">
        <v>1959</v>
      </c>
    </row>
    <row r="1094" spans="2:65" s="12" customFormat="1" ht="11.25">
      <c r="B1094" s="157"/>
      <c r="D1094" s="150" t="s">
        <v>218</v>
      </c>
      <c r="E1094" s="158" t="s">
        <v>1</v>
      </c>
      <c r="F1094" s="159" t="s">
        <v>1960</v>
      </c>
      <c r="H1094" s="160">
        <v>16.170000000000002</v>
      </c>
      <c r="I1094" s="161"/>
      <c r="L1094" s="157"/>
      <c r="M1094" s="162"/>
      <c r="T1094" s="163"/>
      <c r="AT1094" s="158" t="s">
        <v>218</v>
      </c>
      <c r="AU1094" s="158" t="s">
        <v>86</v>
      </c>
      <c r="AV1094" s="12" t="s">
        <v>86</v>
      </c>
      <c r="AW1094" s="12" t="s">
        <v>32</v>
      </c>
      <c r="AX1094" s="12" t="s">
        <v>84</v>
      </c>
      <c r="AY1094" s="158" t="s">
        <v>127</v>
      </c>
    </row>
    <row r="1095" spans="2:65" s="1" customFormat="1" ht="24.2" customHeight="1">
      <c r="B1095" s="136"/>
      <c r="C1095" s="137" t="s">
        <v>1961</v>
      </c>
      <c r="D1095" s="137" t="s">
        <v>130</v>
      </c>
      <c r="E1095" s="138" t="s">
        <v>1962</v>
      </c>
      <c r="F1095" s="139" t="s">
        <v>1963</v>
      </c>
      <c r="G1095" s="140" t="s">
        <v>265</v>
      </c>
      <c r="H1095" s="141">
        <v>0.13</v>
      </c>
      <c r="I1095" s="142"/>
      <c r="J1095" s="143">
        <f>ROUND(I1095*H1095,2)</f>
        <v>0</v>
      </c>
      <c r="K1095" s="139" t="s">
        <v>134</v>
      </c>
      <c r="L1095" s="32"/>
      <c r="M1095" s="144" t="s">
        <v>1</v>
      </c>
      <c r="N1095" s="145" t="s">
        <v>41</v>
      </c>
      <c r="P1095" s="146">
        <f>O1095*H1095</f>
        <v>0</v>
      </c>
      <c r="Q1095" s="146">
        <v>0</v>
      </c>
      <c r="R1095" s="146">
        <f>Q1095*H1095</f>
        <v>0</v>
      </c>
      <c r="S1095" s="146">
        <v>0</v>
      </c>
      <c r="T1095" s="147">
        <f>S1095*H1095</f>
        <v>0</v>
      </c>
      <c r="AR1095" s="148" t="s">
        <v>288</v>
      </c>
      <c r="AT1095" s="148" t="s">
        <v>130</v>
      </c>
      <c r="AU1095" s="148" t="s">
        <v>86</v>
      </c>
      <c r="AY1095" s="17" t="s">
        <v>127</v>
      </c>
      <c r="BE1095" s="149">
        <f>IF(N1095="základní",J1095,0)</f>
        <v>0</v>
      </c>
      <c r="BF1095" s="149">
        <f>IF(N1095="snížená",J1095,0)</f>
        <v>0</v>
      </c>
      <c r="BG1095" s="149">
        <f>IF(N1095="zákl. přenesená",J1095,0)</f>
        <v>0</v>
      </c>
      <c r="BH1095" s="149">
        <f>IF(N1095="sníž. přenesená",J1095,0)</f>
        <v>0</v>
      </c>
      <c r="BI1095" s="149">
        <f>IF(N1095="nulová",J1095,0)</f>
        <v>0</v>
      </c>
      <c r="BJ1095" s="17" t="s">
        <v>84</v>
      </c>
      <c r="BK1095" s="149">
        <f>ROUND(I1095*H1095,2)</f>
        <v>0</v>
      </c>
      <c r="BL1095" s="17" t="s">
        <v>288</v>
      </c>
      <c r="BM1095" s="148" t="s">
        <v>1964</v>
      </c>
    </row>
    <row r="1096" spans="2:65" s="11" customFormat="1" ht="22.9" customHeight="1">
      <c r="B1096" s="124"/>
      <c r="D1096" s="125" t="s">
        <v>75</v>
      </c>
      <c r="E1096" s="134" t="s">
        <v>1965</v>
      </c>
      <c r="F1096" s="134" t="s">
        <v>1966</v>
      </c>
      <c r="I1096" s="127"/>
      <c r="J1096" s="135">
        <f>BK1096</f>
        <v>0</v>
      </c>
      <c r="L1096" s="124"/>
      <c r="M1096" s="129"/>
      <c r="P1096" s="130">
        <f>SUM(P1097:P1132)</f>
        <v>0</v>
      </c>
      <c r="R1096" s="130">
        <f>SUM(R1097:R1132)</f>
        <v>5.2018019999999998</v>
      </c>
      <c r="T1096" s="131">
        <f>SUM(T1097:T1132)</f>
        <v>0</v>
      </c>
      <c r="AR1096" s="125" t="s">
        <v>86</v>
      </c>
      <c r="AT1096" s="132" t="s">
        <v>75</v>
      </c>
      <c r="AU1096" s="132" t="s">
        <v>84</v>
      </c>
      <c r="AY1096" s="125" t="s">
        <v>127</v>
      </c>
      <c r="BK1096" s="133">
        <f>SUM(BK1097:BK1132)</f>
        <v>0</v>
      </c>
    </row>
    <row r="1097" spans="2:65" s="1" customFormat="1" ht="16.5" customHeight="1">
      <c r="B1097" s="136"/>
      <c r="C1097" s="137" t="s">
        <v>1967</v>
      </c>
      <c r="D1097" s="137" t="s">
        <v>130</v>
      </c>
      <c r="E1097" s="138" t="s">
        <v>1968</v>
      </c>
      <c r="F1097" s="139" t="s">
        <v>1969</v>
      </c>
      <c r="G1097" s="140" t="s">
        <v>216</v>
      </c>
      <c r="H1097" s="141">
        <v>237</v>
      </c>
      <c r="I1097" s="142"/>
      <c r="J1097" s="143">
        <f>ROUND(I1097*H1097,2)</f>
        <v>0</v>
      </c>
      <c r="K1097" s="139" t="s">
        <v>134</v>
      </c>
      <c r="L1097" s="32"/>
      <c r="M1097" s="144" t="s">
        <v>1</v>
      </c>
      <c r="N1097" s="145" t="s">
        <v>41</v>
      </c>
      <c r="P1097" s="146">
        <f>O1097*H1097</f>
        <v>0</v>
      </c>
      <c r="Q1097" s="146">
        <v>0</v>
      </c>
      <c r="R1097" s="146">
        <f>Q1097*H1097</f>
        <v>0</v>
      </c>
      <c r="S1097" s="146">
        <v>0</v>
      </c>
      <c r="T1097" s="147">
        <f>S1097*H1097</f>
        <v>0</v>
      </c>
      <c r="AR1097" s="148" t="s">
        <v>288</v>
      </c>
      <c r="AT1097" s="148" t="s">
        <v>130</v>
      </c>
      <c r="AU1097" s="148" t="s">
        <v>86</v>
      </c>
      <c r="AY1097" s="17" t="s">
        <v>127</v>
      </c>
      <c r="BE1097" s="149">
        <f>IF(N1097="základní",J1097,0)</f>
        <v>0</v>
      </c>
      <c r="BF1097" s="149">
        <f>IF(N1097="snížená",J1097,0)</f>
        <v>0</v>
      </c>
      <c r="BG1097" s="149">
        <f>IF(N1097="zákl. přenesená",J1097,0)</f>
        <v>0</v>
      </c>
      <c r="BH1097" s="149">
        <f>IF(N1097="sníž. přenesená",J1097,0)</f>
        <v>0</v>
      </c>
      <c r="BI1097" s="149">
        <f>IF(N1097="nulová",J1097,0)</f>
        <v>0</v>
      </c>
      <c r="BJ1097" s="17" t="s">
        <v>84</v>
      </c>
      <c r="BK1097" s="149">
        <f>ROUND(I1097*H1097,2)</f>
        <v>0</v>
      </c>
      <c r="BL1097" s="17" t="s">
        <v>288</v>
      </c>
      <c r="BM1097" s="148" t="s">
        <v>1970</v>
      </c>
    </row>
    <row r="1098" spans="2:65" s="1" customFormat="1" ht="16.5" customHeight="1">
      <c r="B1098" s="136"/>
      <c r="C1098" s="137" t="s">
        <v>1971</v>
      </c>
      <c r="D1098" s="137" t="s">
        <v>130</v>
      </c>
      <c r="E1098" s="138" t="s">
        <v>1972</v>
      </c>
      <c r="F1098" s="139" t="s">
        <v>1973</v>
      </c>
      <c r="G1098" s="140" t="s">
        <v>216</v>
      </c>
      <c r="H1098" s="141">
        <v>237</v>
      </c>
      <c r="I1098" s="142"/>
      <c r="J1098" s="143">
        <f>ROUND(I1098*H1098,2)</f>
        <v>0</v>
      </c>
      <c r="K1098" s="139" t="s">
        <v>134</v>
      </c>
      <c r="L1098" s="32"/>
      <c r="M1098" s="144" t="s">
        <v>1</v>
      </c>
      <c r="N1098" s="145" t="s">
        <v>41</v>
      </c>
      <c r="P1098" s="146">
        <f>O1098*H1098</f>
        <v>0</v>
      </c>
      <c r="Q1098" s="146">
        <v>2.9999999999999997E-4</v>
      </c>
      <c r="R1098" s="146">
        <f>Q1098*H1098</f>
        <v>7.1099999999999997E-2</v>
      </c>
      <c r="S1098" s="146">
        <v>0</v>
      </c>
      <c r="T1098" s="147">
        <f>S1098*H1098</f>
        <v>0</v>
      </c>
      <c r="AR1098" s="148" t="s">
        <v>288</v>
      </c>
      <c r="AT1098" s="148" t="s">
        <v>130</v>
      </c>
      <c r="AU1098" s="148" t="s">
        <v>86</v>
      </c>
      <c r="AY1098" s="17" t="s">
        <v>127</v>
      </c>
      <c r="BE1098" s="149">
        <f>IF(N1098="základní",J1098,0)</f>
        <v>0</v>
      </c>
      <c r="BF1098" s="149">
        <f>IF(N1098="snížená",J1098,0)</f>
        <v>0</v>
      </c>
      <c r="BG1098" s="149">
        <f>IF(N1098="zákl. přenesená",J1098,0)</f>
        <v>0</v>
      </c>
      <c r="BH1098" s="149">
        <f>IF(N1098="sníž. přenesená",J1098,0)</f>
        <v>0</v>
      </c>
      <c r="BI1098" s="149">
        <f>IF(N1098="nulová",J1098,0)</f>
        <v>0</v>
      </c>
      <c r="BJ1098" s="17" t="s">
        <v>84</v>
      </c>
      <c r="BK1098" s="149">
        <f>ROUND(I1098*H1098,2)</f>
        <v>0</v>
      </c>
      <c r="BL1098" s="17" t="s">
        <v>288</v>
      </c>
      <c r="BM1098" s="148" t="s">
        <v>1974</v>
      </c>
    </row>
    <row r="1099" spans="2:65" s="1" customFormat="1" ht="24.2" customHeight="1">
      <c r="B1099" s="136"/>
      <c r="C1099" s="137" t="s">
        <v>1975</v>
      </c>
      <c r="D1099" s="137" t="s">
        <v>130</v>
      </c>
      <c r="E1099" s="138" t="s">
        <v>1976</v>
      </c>
      <c r="F1099" s="139" t="s">
        <v>1977</v>
      </c>
      <c r="G1099" s="140" t="s">
        <v>216</v>
      </c>
      <c r="H1099" s="141">
        <v>47.4</v>
      </c>
      <c r="I1099" s="142"/>
      <c r="J1099" s="143">
        <f>ROUND(I1099*H1099,2)</f>
        <v>0</v>
      </c>
      <c r="K1099" s="139" t="s">
        <v>134</v>
      </c>
      <c r="L1099" s="32"/>
      <c r="M1099" s="144" t="s">
        <v>1</v>
      </c>
      <c r="N1099" s="145" t="s">
        <v>41</v>
      </c>
      <c r="P1099" s="146">
        <f>O1099*H1099</f>
        <v>0</v>
      </c>
      <c r="Q1099" s="146">
        <v>1.5E-3</v>
      </c>
      <c r="R1099" s="146">
        <f>Q1099*H1099</f>
        <v>7.1099999999999997E-2</v>
      </c>
      <c r="S1099" s="146">
        <v>0</v>
      </c>
      <c r="T1099" s="147">
        <f>S1099*H1099</f>
        <v>0</v>
      </c>
      <c r="AR1099" s="148" t="s">
        <v>288</v>
      </c>
      <c r="AT1099" s="148" t="s">
        <v>130</v>
      </c>
      <c r="AU1099" s="148" t="s">
        <v>86</v>
      </c>
      <c r="AY1099" s="17" t="s">
        <v>127</v>
      </c>
      <c r="BE1099" s="149">
        <f>IF(N1099="základní",J1099,0)</f>
        <v>0</v>
      </c>
      <c r="BF1099" s="149">
        <f>IF(N1099="snížená",J1099,0)</f>
        <v>0</v>
      </c>
      <c r="BG1099" s="149">
        <f>IF(N1099="zákl. přenesená",J1099,0)</f>
        <v>0</v>
      </c>
      <c r="BH1099" s="149">
        <f>IF(N1099="sníž. přenesená",J1099,0)</f>
        <v>0</v>
      </c>
      <c r="BI1099" s="149">
        <f>IF(N1099="nulová",J1099,0)</f>
        <v>0</v>
      </c>
      <c r="BJ1099" s="17" t="s">
        <v>84</v>
      </c>
      <c r="BK1099" s="149">
        <f>ROUND(I1099*H1099,2)</f>
        <v>0</v>
      </c>
      <c r="BL1099" s="17" t="s">
        <v>288</v>
      </c>
      <c r="BM1099" s="148" t="s">
        <v>1978</v>
      </c>
    </row>
    <row r="1100" spans="2:65" s="12" customFormat="1" ht="11.25">
      <c r="B1100" s="157"/>
      <c r="D1100" s="150" t="s">
        <v>218</v>
      </c>
      <c r="E1100" s="158" t="s">
        <v>1</v>
      </c>
      <c r="F1100" s="159" t="s">
        <v>1979</v>
      </c>
      <c r="H1100" s="160">
        <v>47.4</v>
      </c>
      <c r="I1100" s="161"/>
      <c r="L1100" s="157"/>
      <c r="M1100" s="162"/>
      <c r="T1100" s="163"/>
      <c r="AT1100" s="158" t="s">
        <v>218</v>
      </c>
      <c r="AU1100" s="158" t="s">
        <v>86</v>
      </c>
      <c r="AV1100" s="12" t="s">
        <v>86</v>
      </c>
      <c r="AW1100" s="12" t="s">
        <v>32</v>
      </c>
      <c r="AX1100" s="12" t="s">
        <v>84</v>
      </c>
      <c r="AY1100" s="158" t="s">
        <v>127</v>
      </c>
    </row>
    <row r="1101" spans="2:65" s="1" customFormat="1" ht="37.9" customHeight="1">
      <c r="B1101" s="136"/>
      <c r="C1101" s="137" t="s">
        <v>1980</v>
      </c>
      <c r="D1101" s="137" t="s">
        <v>130</v>
      </c>
      <c r="E1101" s="138" t="s">
        <v>1981</v>
      </c>
      <c r="F1101" s="139" t="s">
        <v>1982</v>
      </c>
      <c r="G1101" s="140" t="s">
        <v>216</v>
      </c>
      <c r="H1101" s="141">
        <v>47.4</v>
      </c>
      <c r="I1101" s="142"/>
      <c r="J1101" s="143">
        <f>ROUND(I1101*H1101,2)</f>
        <v>0</v>
      </c>
      <c r="K1101" s="139" t="s">
        <v>1</v>
      </c>
      <c r="L1101" s="32"/>
      <c r="M1101" s="144" t="s">
        <v>1</v>
      </c>
      <c r="N1101" s="145" t="s">
        <v>41</v>
      </c>
      <c r="P1101" s="146">
        <f>O1101*H1101</f>
        <v>0</v>
      </c>
      <c r="Q1101" s="146">
        <v>2.7999999999999998E-4</v>
      </c>
      <c r="R1101" s="146">
        <f>Q1101*H1101</f>
        <v>1.3271999999999999E-2</v>
      </c>
      <c r="S1101" s="146">
        <v>0</v>
      </c>
      <c r="T1101" s="147">
        <f>S1101*H1101</f>
        <v>0</v>
      </c>
      <c r="AR1101" s="148" t="s">
        <v>288</v>
      </c>
      <c r="AT1101" s="148" t="s">
        <v>130</v>
      </c>
      <c r="AU1101" s="148" t="s">
        <v>86</v>
      </c>
      <c r="AY1101" s="17" t="s">
        <v>127</v>
      </c>
      <c r="BE1101" s="149">
        <f>IF(N1101="základní",J1101,0)</f>
        <v>0</v>
      </c>
      <c r="BF1101" s="149">
        <f>IF(N1101="snížená",J1101,0)</f>
        <v>0</v>
      </c>
      <c r="BG1101" s="149">
        <f>IF(N1101="zákl. přenesená",J1101,0)</f>
        <v>0</v>
      </c>
      <c r="BH1101" s="149">
        <f>IF(N1101="sníž. přenesená",J1101,0)</f>
        <v>0</v>
      </c>
      <c r="BI1101" s="149">
        <f>IF(N1101="nulová",J1101,0)</f>
        <v>0</v>
      </c>
      <c r="BJ1101" s="17" t="s">
        <v>84</v>
      </c>
      <c r="BK1101" s="149">
        <f>ROUND(I1101*H1101,2)</f>
        <v>0</v>
      </c>
      <c r="BL1101" s="17" t="s">
        <v>288</v>
      </c>
      <c r="BM1101" s="148" t="s">
        <v>1983</v>
      </c>
    </row>
    <row r="1102" spans="2:65" s="1" customFormat="1" ht="33" customHeight="1">
      <c r="B1102" s="136"/>
      <c r="C1102" s="137" t="s">
        <v>1984</v>
      </c>
      <c r="D1102" s="137" t="s">
        <v>130</v>
      </c>
      <c r="E1102" s="138" t="s">
        <v>1985</v>
      </c>
      <c r="F1102" s="139" t="s">
        <v>1986</v>
      </c>
      <c r="G1102" s="140" t="s">
        <v>216</v>
      </c>
      <c r="H1102" s="141">
        <v>51</v>
      </c>
      <c r="I1102" s="142"/>
      <c r="J1102" s="143">
        <f>ROUND(I1102*H1102,2)</f>
        <v>0</v>
      </c>
      <c r="K1102" s="139" t="s">
        <v>134</v>
      </c>
      <c r="L1102" s="32"/>
      <c r="M1102" s="144" t="s">
        <v>1</v>
      </c>
      <c r="N1102" s="145" t="s">
        <v>41</v>
      </c>
      <c r="P1102" s="146">
        <f>O1102*H1102</f>
        <v>0</v>
      </c>
      <c r="Q1102" s="146">
        <v>9.0299999999999998E-3</v>
      </c>
      <c r="R1102" s="146">
        <f>Q1102*H1102</f>
        <v>0.46052999999999999</v>
      </c>
      <c r="S1102" s="146">
        <v>0</v>
      </c>
      <c r="T1102" s="147">
        <f>S1102*H1102</f>
        <v>0</v>
      </c>
      <c r="AR1102" s="148" t="s">
        <v>288</v>
      </c>
      <c r="AT1102" s="148" t="s">
        <v>130</v>
      </c>
      <c r="AU1102" s="148" t="s">
        <v>86</v>
      </c>
      <c r="AY1102" s="17" t="s">
        <v>127</v>
      </c>
      <c r="BE1102" s="149">
        <f>IF(N1102="základní",J1102,0)</f>
        <v>0</v>
      </c>
      <c r="BF1102" s="149">
        <f>IF(N1102="snížená",J1102,0)</f>
        <v>0</v>
      </c>
      <c r="BG1102" s="149">
        <f>IF(N1102="zákl. přenesená",J1102,0)</f>
        <v>0</v>
      </c>
      <c r="BH1102" s="149">
        <f>IF(N1102="sníž. přenesená",J1102,0)</f>
        <v>0</v>
      </c>
      <c r="BI1102" s="149">
        <f>IF(N1102="nulová",J1102,0)</f>
        <v>0</v>
      </c>
      <c r="BJ1102" s="17" t="s">
        <v>84</v>
      </c>
      <c r="BK1102" s="149">
        <f>ROUND(I1102*H1102,2)</f>
        <v>0</v>
      </c>
      <c r="BL1102" s="17" t="s">
        <v>288</v>
      </c>
      <c r="BM1102" s="148" t="s">
        <v>1987</v>
      </c>
    </row>
    <row r="1103" spans="2:65" s="12" customFormat="1" ht="22.5">
      <c r="B1103" s="157"/>
      <c r="D1103" s="150" t="s">
        <v>218</v>
      </c>
      <c r="E1103" s="158" t="s">
        <v>1</v>
      </c>
      <c r="F1103" s="159" t="s">
        <v>1988</v>
      </c>
      <c r="H1103" s="160">
        <v>51</v>
      </c>
      <c r="I1103" s="161"/>
      <c r="L1103" s="157"/>
      <c r="M1103" s="162"/>
      <c r="T1103" s="163"/>
      <c r="AT1103" s="158" t="s">
        <v>218</v>
      </c>
      <c r="AU1103" s="158" t="s">
        <v>86</v>
      </c>
      <c r="AV1103" s="12" t="s">
        <v>86</v>
      </c>
      <c r="AW1103" s="12" t="s">
        <v>32</v>
      </c>
      <c r="AX1103" s="12" t="s">
        <v>76</v>
      </c>
      <c r="AY1103" s="158" t="s">
        <v>127</v>
      </c>
    </row>
    <row r="1104" spans="2:65" s="13" customFormat="1" ht="11.25">
      <c r="B1104" s="164"/>
      <c r="D1104" s="150" t="s">
        <v>218</v>
      </c>
      <c r="E1104" s="165" t="s">
        <v>1</v>
      </c>
      <c r="F1104" s="166" t="s">
        <v>226</v>
      </c>
      <c r="H1104" s="167">
        <v>51</v>
      </c>
      <c r="I1104" s="168"/>
      <c r="L1104" s="164"/>
      <c r="M1104" s="169"/>
      <c r="T1104" s="170"/>
      <c r="AT1104" s="165" t="s">
        <v>218</v>
      </c>
      <c r="AU1104" s="165" t="s">
        <v>86</v>
      </c>
      <c r="AV1104" s="13" t="s">
        <v>148</v>
      </c>
      <c r="AW1104" s="13" t="s">
        <v>32</v>
      </c>
      <c r="AX1104" s="13" t="s">
        <v>84</v>
      </c>
      <c r="AY1104" s="165" t="s">
        <v>127</v>
      </c>
    </row>
    <row r="1105" spans="2:65" s="1" customFormat="1" ht="21.75" customHeight="1">
      <c r="B1105" s="136"/>
      <c r="C1105" s="178" t="s">
        <v>1989</v>
      </c>
      <c r="D1105" s="178" t="s">
        <v>278</v>
      </c>
      <c r="E1105" s="179" t="s">
        <v>1990</v>
      </c>
      <c r="F1105" s="180" t="s">
        <v>1991</v>
      </c>
      <c r="G1105" s="181" t="s">
        <v>216</v>
      </c>
      <c r="H1105" s="182">
        <v>58.65</v>
      </c>
      <c r="I1105" s="183"/>
      <c r="J1105" s="184">
        <f>ROUND(I1105*H1105,2)</f>
        <v>0</v>
      </c>
      <c r="K1105" s="180" t="s">
        <v>1</v>
      </c>
      <c r="L1105" s="185"/>
      <c r="M1105" s="186" t="s">
        <v>1</v>
      </c>
      <c r="N1105" s="187" t="s">
        <v>41</v>
      </c>
      <c r="P1105" s="146">
        <f>O1105*H1105</f>
        <v>0</v>
      </c>
      <c r="Q1105" s="146">
        <v>1.26E-2</v>
      </c>
      <c r="R1105" s="146">
        <f>Q1105*H1105</f>
        <v>0.73899000000000004</v>
      </c>
      <c r="S1105" s="146">
        <v>0</v>
      </c>
      <c r="T1105" s="147">
        <f>S1105*H1105</f>
        <v>0</v>
      </c>
      <c r="AR1105" s="148" t="s">
        <v>376</v>
      </c>
      <c r="AT1105" s="148" t="s">
        <v>278</v>
      </c>
      <c r="AU1105" s="148" t="s">
        <v>86</v>
      </c>
      <c r="AY1105" s="17" t="s">
        <v>127</v>
      </c>
      <c r="BE1105" s="149">
        <f>IF(N1105="základní",J1105,0)</f>
        <v>0</v>
      </c>
      <c r="BF1105" s="149">
        <f>IF(N1105="snížená",J1105,0)</f>
        <v>0</v>
      </c>
      <c r="BG1105" s="149">
        <f>IF(N1105="zákl. přenesená",J1105,0)</f>
        <v>0</v>
      </c>
      <c r="BH1105" s="149">
        <f>IF(N1105="sníž. přenesená",J1105,0)</f>
        <v>0</v>
      </c>
      <c r="BI1105" s="149">
        <f>IF(N1105="nulová",J1105,0)</f>
        <v>0</v>
      </c>
      <c r="BJ1105" s="17" t="s">
        <v>84</v>
      </c>
      <c r="BK1105" s="149">
        <f>ROUND(I1105*H1105,2)</f>
        <v>0</v>
      </c>
      <c r="BL1105" s="17" t="s">
        <v>288</v>
      </c>
      <c r="BM1105" s="148" t="s">
        <v>1992</v>
      </c>
    </row>
    <row r="1106" spans="2:65" s="12" customFormat="1" ht="11.25">
      <c r="B1106" s="157"/>
      <c r="D1106" s="150" t="s">
        <v>218</v>
      </c>
      <c r="E1106" s="158" t="s">
        <v>1</v>
      </c>
      <c r="F1106" s="159" t="s">
        <v>1993</v>
      </c>
      <c r="H1106" s="160">
        <v>58.65</v>
      </c>
      <c r="I1106" s="161"/>
      <c r="L1106" s="157"/>
      <c r="M1106" s="162"/>
      <c r="T1106" s="163"/>
      <c r="AT1106" s="158" t="s">
        <v>218</v>
      </c>
      <c r="AU1106" s="158" t="s">
        <v>86</v>
      </c>
      <c r="AV1106" s="12" t="s">
        <v>86</v>
      </c>
      <c r="AW1106" s="12" t="s">
        <v>32</v>
      </c>
      <c r="AX1106" s="12" t="s">
        <v>84</v>
      </c>
      <c r="AY1106" s="158" t="s">
        <v>127</v>
      </c>
    </row>
    <row r="1107" spans="2:65" s="1" customFormat="1" ht="33" customHeight="1">
      <c r="B1107" s="136"/>
      <c r="C1107" s="137" t="s">
        <v>1994</v>
      </c>
      <c r="D1107" s="137" t="s">
        <v>130</v>
      </c>
      <c r="E1107" s="138" t="s">
        <v>1995</v>
      </c>
      <c r="F1107" s="139" t="s">
        <v>1996</v>
      </c>
      <c r="G1107" s="140" t="s">
        <v>216</v>
      </c>
      <c r="H1107" s="141">
        <v>186</v>
      </c>
      <c r="I1107" s="142"/>
      <c r="J1107" s="143">
        <f>ROUND(I1107*H1107,2)</f>
        <v>0</v>
      </c>
      <c r="K1107" s="139" t="s">
        <v>134</v>
      </c>
      <c r="L1107" s="32"/>
      <c r="M1107" s="144" t="s">
        <v>1</v>
      </c>
      <c r="N1107" s="145" t="s">
        <v>41</v>
      </c>
      <c r="P1107" s="146">
        <f>O1107*H1107</f>
        <v>0</v>
      </c>
      <c r="Q1107" s="146">
        <v>6.0000000000000001E-3</v>
      </c>
      <c r="R1107" s="146">
        <f>Q1107*H1107</f>
        <v>1.1160000000000001</v>
      </c>
      <c r="S1107" s="146">
        <v>0</v>
      </c>
      <c r="T1107" s="147">
        <f>S1107*H1107</f>
        <v>0</v>
      </c>
      <c r="AR1107" s="148" t="s">
        <v>288</v>
      </c>
      <c r="AT1107" s="148" t="s">
        <v>130</v>
      </c>
      <c r="AU1107" s="148" t="s">
        <v>86</v>
      </c>
      <c r="AY1107" s="17" t="s">
        <v>127</v>
      </c>
      <c r="BE1107" s="149">
        <f>IF(N1107="základní",J1107,0)</f>
        <v>0</v>
      </c>
      <c r="BF1107" s="149">
        <f>IF(N1107="snížená",J1107,0)</f>
        <v>0</v>
      </c>
      <c r="BG1107" s="149">
        <f>IF(N1107="zákl. přenesená",J1107,0)</f>
        <v>0</v>
      </c>
      <c r="BH1107" s="149">
        <f>IF(N1107="sníž. přenesená",J1107,0)</f>
        <v>0</v>
      </c>
      <c r="BI1107" s="149">
        <f>IF(N1107="nulová",J1107,0)</f>
        <v>0</v>
      </c>
      <c r="BJ1107" s="17" t="s">
        <v>84</v>
      </c>
      <c r="BK1107" s="149">
        <f>ROUND(I1107*H1107,2)</f>
        <v>0</v>
      </c>
      <c r="BL1107" s="17" t="s">
        <v>288</v>
      </c>
      <c r="BM1107" s="148" t="s">
        <v>1997</v>
      </c>
    </row>
    <row r="1108" spans="2:65" s="12" customFormat="1" ht="11.25">
      <c r="B1108" s="157"/>
      <c r="D1108" s="150" t="s">
        <v>218</v>
      </c>
      <c r="E1108" s="158" t="s">
        <v>1</v>
      </c>
      <c r="F1108" s="159" t="s">
        <v>1998</v>
      </c>
      <c r="H1108" s="160">
        <v>1.59</v>
      </c>
      <c r="I1108" s="161"/>
      <c r="L1108" s="157"/>
      <c r="M1108" s="162"/>
      <c r="T1108" s="163"/>
      <c r="AT1108" s="158" t="s">
        <v>218</v>
      </c>
      <c r="AU1108" s="158" t="s">
        <v>86</v>
      </c>
      <c r="AV1108" s="12" t="s">
        <v>86</v>
      </c>
      <c r="AW1108" s="12" t="s">
        <v>32</v>
      </c>
      <c r="AX1108" s="12" t="s">
        <v>76</v>
      </c>
      <c r="AY1108" s="158" t="s">
        <v>127</v>
      </c>
    </row>
    <row r="1109" spans="2:65" s="12" customFormat="1" ht="11.25">
      <c r="B1109" s="157"/>
      <c r="D1109" s="150" t="s">
        <v>218</v>
      </c>
      <c r="E1109" s="158" t="s">
        <v>1</v>
      </c>
      <c r="F1109" s="159" t="s">
        <v>1999</v>
      </c>
      <c r="H1109" s="160">
        <v>12</v>
      </c>
      <c r="I1109" s="161"/>
      <c r="L1109" s="157"/>
      <c r="M1109" s="162"/>
      <c r="T1109" s="163"/>
      <c r="AT1109" s="158" t="s">
        <v>218</v>
      </c>
      <c r="AU1109" s="158" t="s">
        <v>86</v>
      </c>
      <c r="AV1109" s="12" t="s">
        <v>86</v>
      </c>
      <c r="AW1109" s="12" t="s">
        <v>32</v>
      </c>
      <c r="AX1109" s="12" t="s">
        <v>76</v>
      </c>
      <c r="AY1109" s="158" t="s">
        <v>127</v>
      </c>
    </row>
    <row r="1110" spans="2:65" s="12" customFormat="1" ht="11.25">
      <c r="B1110" s="157"/>
      <c r="D1110" s="150" t="s">
        <v>218</v>
      </c>
      <c r="E1110" s="158" t="s">
        <v>1</v>
      </c>
      <c r="F1110" s="159" t="s">
        <v>2000</v>
      </c>
      <c r="H1110" s="160">
        <v>7.8</v>
      </c>
      <c r="I1110" s="161"/>
      <c r="L1110" s="157"/>
      <c r="M1110" s="162"/>
      <c r="T1110" s="163"/>
      <c r="AT1110" s="158" t="s">
        <v>218</v>
      </c>
      <c r="AU1110" s="158" t="s">
        <v>86</v>
      </c>
      <c r="AV1110" s="12" t="s">
        <v>86</v>
      </c>
      <c r="AW1110" s="12" t="s">
        <v>32</v>
      </c>
      <c r="AX1110" s="12" t="s">
        <v>76</v>
      </c>
      <c r="AY1110" s="158" t="s">
        <v>127</v>
      </c>
    </row>
    <row r="1111" spans="2:65" s="12" customFormat="1" ht="11.25">
      <c r="B1111" s="157"/>
      <c r="D1111" s="150" t="s">
        <v>218</v>
      </c>
      <c r="E1111" s="158" t="s">
        <v>1</v>
      </c>
      <c r="F1111" s="159" t="s">
        <v>2001</v>
      </c>
      <c r="H1111" s="160">
        <v>6</v>
      </c>
      <c r="I1111" s="161"/>
      <c r="L1111" s="157"/>
      <c r="M1111" s="162"/>
      <c r="T1111" s="163"/>
      <c r="AT1111" s="158" t="s">
        <v>218</v>
      </c>
      <c r="AU1111" s="158" t="s">
        <v>86</v>
      </c>
      <c r="AV1111" s="12" t="s">
        <v>86</v>
      </c>
      <c r="AW1111" s="12" t="s">
        <v>32</v>
      </c>
      <c r="AX1111" s="12" t="s">
        <v>76</v>
      </c>
      <c r="AY1111" s="158" t="s">
        <v>127</v>
      </c>
    </row>
    <row r="1112" spans="2:65" s="12" customFormat="1" ht="11.25">
      <c r="B1112" s="157"/>
      <c r="D1112" s="150" t="s">
        <v>218</v>
      </c>
      <c r="E1112" s="158" t="s">
        <v>1</v>
      </c>
      <c r="F1112" s="159" t="s">
        <v>2002</v>
      </c>
      <c r="H1112" s="160">
        <v>42.6</v>
      </c>
      <c r="I1112" s="161"/>
      <c r="L1112" s="157"/>
      <c r="M1112" s="162"/>
      <c r="T1112" s="163"/>
      <c r="AT1112" s="158" t="s">
        <v>218</v>
      </c>
      <c r="AU1112" s="158" t="s">
        <v>86</v>
      </c>
      <c r="AV1112" s="12" t="s">
        <v>86</v>
      </c>
      <c r="AW1112" s="12" t="s">
        <v>32</v>
      </c>
      <c r="AX1112" s="12" t="s">
        <v>76</v>
      </c>
      <c r="AY1112" s="158" t="s">
        <v>127</v>
      </c>
    </row>
    <row r="1113" spans="2:65" s="12" customFormat="1" ht="11.25">
      <c r="B1113" s="157"/>
      <c r="D1113" s="150" t="s">
        <v>218</v>
      </c>
      <c r="E1113" s="158" t="s">
        <v>1</v>
      </c>
      <c r="F1113" s="159" t="s">
        <v>2003</v>
      </c>
      <c r="H1113" s="160">
        <v>7.65</v>
      </c>
      <c r="I1113" s="161"/>
      <c r="L1113" s="157"/>
      <c r="M1113" s="162"/>
      <c r="T1113" s="163"/>
      <c r="AT1113" s="158" t="s">
        <v>218</v>
      </c>
      <c r="AU1113" s="158" t="s">
        <v>86</v>
      </c>
      <c r="AV1113" s="12" t="s">
        <v>86</v>
      </c>
      <c r="AW1113" s="12" t="s">
        <v>32</v>
      </c>
      <c r="AX1113" s="12" t="s">
        <v>76</v>
      </c>
      <c r="AY1113" s="158" t="s">
        <v>127</v>
      </c>
    </row>
    <row r="1114" spans="2:65" s="12" customFormat="1" ht="11.25">
      <c r="B1114" s="157"/>
      <c r="D1114" s="150" t="s">
        <v>218</v>
      </c>
      <c r="E1114" s="158" t="s">
        <v>1</v>
      </c>
      <c r="F1114" s="159" t="s">
        <v>2004</v>
      </c>
      <c r="H1114" s="160">
        <v>15.2</v>
      </c>
      <c r="I1114" s="161"/>
      <c r="L1114" s="157"/>
      <c r="M1114" s="162"/>
      <c r="T1114" s="163"/>
      <c r="AT1114" s="158" t="s">
        <v>218</v>
      </c>
      <c r="AU1114" s="158" t="s">
        <v>86</v>
      </c>
      <c r="AV1114" s="12" t="s">
        <v>86</v>
      </c>
      <c r="AW1114" s="12" t="s">
        <v>32</v>
      </c>
      <c r="AX1114" s="12" t="s">
        <v>76</v>
      </c>
      <c r="AY1114" s="158" t="s">
        <v>127</v>
      </c>
    </row>
    <row r="1115" spans="2:65" s="12" customFormat="1" ht="11.25">
      <c r="B1115" s="157"/>
      <c r="D1115" s="150" t="s">
        <v>218</v>
      </c>
      <c r="E1115" s="158" t="s">
        <v>1</v>
      </c>
      <c r="F1115" s="159" t="s">
        <v>2005</v>
      </c>
      <c r="H1115" s="160">
        <v>28.2</v>
      </c>
      <c r="I1115" s="161"/>
      <c r="L1115" s="157"/>
      <c r="M1115" s="162"/>
      <c r="T1115" s="163"/>
      <c r="AT1115" s="158" t="s">
        <v>218</v>
      </c>
      <c r="AU1115" s="158" t="s">
        <v>86</v>
      </c>
      <c r="AV1115" s="12" t="s">
        <v>86</v>
      </c>
      <c r="AW1115" s="12" t="s">
        <v>32</v>
      </c>
      <c r="AX1115" s="12" t="s">
        <v>76</v>
      </c>
      <c r="AY1115" s="158" t="s">
        <v>127</v>
      </c>
    </row>
    <row r="1116" spans="2:65" s="12" customFormat="1" ht="11.25">
      <c r="B1116" s="157"/>
      <c r="D1116" s="150" t="s">
        <v>218</v>
      </c>
      <c r="E1116" s="158" t="s">
        <v>1</v>
      </c>
      <c r="F1116" s="159" t="s">
        <v>2006</v>
      </c>
      <c r="H1116" s="160">
        <v>8.4</v>
      </c>
      <c r="I1116" s="161"/>
      <c r="L1116" s="157"/>
      <c r="M1116" s="162"/>
      <c r="T1116" s="163"/>
      <c r="AT1116" s="158" t="s">
        <v>218</v>
      </c>
      <c r="AU1116" s="158" t="s">
        <v>86</v>
      </c>
      <c r="AV1116" s="12" t="s">
        <v>86</v>
      </c>
      <c r="AW1116" s="12" t="s">
        <v>32</v>
      </c>
      <c r="AX1116" s="12" t="s">
        <v>76</v>
      </c>
      <c r="AY1116" s="158" t="s">
        <v>127</v>
      </c>
    </row>
    <row r="1117" spans="2:65" s="12" customFormat="1" ht="33.75">
      <c r="B1117" s="157"/>
      <c r="D1117" s="150" t="s">
        <v>218</v>
      </c>
      <c r="E1117" s="158" t="s">
        <v>1</v>
      </c>
      <c r="F1117" s="159" t="s">
        <v>2007</v>
      </c>
      <c r="H1117" s="160">
        <v>29.16</v>
      </c>
      <c r="I1117" s="161"/>
      <c r="L1117" s="157"/>
      <c r="M1117" s="162"/>
      <c r="T1117" s="163"/>
      <c r="AT1117" s="158" t="s">
        <v>218</v>
      </c>
      <c r="AU1117" s="158" t="s">
        <v>86</v>
      </c>
      <c r="AV1117" s="12" t="s">
        <v>86</v>
      </c>
      <c r="AW1117" s="12" t="s">
        <v>32</v>
      </c>
      <c r="AX1117" s="12" t="s">
        <v>76</v>
      </c>
      <c r="AY1117" s="158" t="s">
        <v>127</v>
      </c>
    </row>
    <row r="1118" spans="2:65" s="12" customFormat="1" ht="11.25">
      <c r="B1118" s="157"/>
      <c r="D1118" s="150" t="s">
        <v>218</v>
      </c>
      <c r="E1118" s="158" t="s">
        <v>1</v>
      </c>
      <c r="F1118" s="159" t="s">
        <v>2008</v>
      </c>
      <c r="H1118" s="160">
        <v>27.4</v>
      </c>
      <c r="I1118" s="161"/>
      <c r="L1118" s="157"/>
      <c r="M1118" s="162"/>
      <c r="T1118" s="163"/>
      <c r="AT1118" s="158" t="s">
        <v>218</v>
      </c>
      <c r="AU1118" s="158" t="s">
        <v>86</v>
      </c>
      <c r="AV1118" s="12" t="s">
        <v>86</v>
      </c>
      <c r="AW1118" s="12" t="s">
        <v>32</v>
      </c>
      <c r="AX1118" s="12" t="s">
        <v>76</v>
      </c>
      <c r="AY1118" s="158" t="s">
        <v>127</v>
      </c>
    </row>
    <row r="1119" spans="2:65" s="13" customFormat="1" ht="11.25">
      <c r="B1119" s="164"/>
      <c r="D1119" s="150" t="s">
        <v>218</v>
      </c>
      <c r="E1119" s="165" t="s">
        <v>1</v>
      </c>
      <c r="F1119" s="166" t="s">
        <v>226</v>
      </c>
      <c r="H1119" s="167">
        <v>186.00000000000003</v>
      </c>
      <c r="I1119" s="168"/>
      <c r="L1119" s="164"/>
      <c r="M1119" s="169"/>
      <c r="T1119" s="170"/>
      <c r="AT1119" s="165" t="s">
        <v>218</v>
      </c>
      <c r="AU1119" s="165" t="s">
        <v>86</v>
      </c>
      <c r="AV1119" s="13" t="s">
        <v>148</v>
      </c>
      <c r="AW1119" s="13" t="s">
        <v>32</v>
      </c>
      <c r="AX1119" s="13" t="s">
        <v>84</v>
      </c>
      <c r="AY1119" s="165" t="s">
        <v>127</v>
      </c>
    </row>
    <row r="1120" spans="2:65" s="1" customFormat="1" ht="16.5" customHeight="1">
      <c r="B1120" s="136"/>
      <c r="C1120" s="178" t="s">
        <v>2009</v>
      </c>
      <c r="D1120" s="178" t="s">
        <v>278</v>
      </c>
      <c r="E1120" s="179" t="s">
        <v>2010</v>
      </c>
      <c r="F1120" s="180" t="s">
        <v>2011</v>
      </c>
      <c r="G1120" s="181" t="s">
        <v>216</v>
      </c>
      <c r="H1120" s="182">
        <v>204.6</v>
      </c>
      <c r="I1120" s="183"/>
      <c r="J1120" s="184">
        <f>ROUND(I1120*H1120,2)</f>
        <v>0</v>
      </c>
      <c r="K1120" s="180" t="s">
        <v>1</v>
      </c>
      <c r="L1120" s="185"/>
      <c r="M1120" s="186" t="s">
        <v>1</v>
      </c>
      <c r="N1120" s="187" t="s">
        <v>41</v>
      </c>
      <c r="P1120" s="146">
        <f>O1120*H1120</f>
        <v>0</v>
      </c>
      <c r="Q1120" s="146">
        <v>1.26E-2</v>
      </c>
      <c r="R1120" s="146">
        <f>Q1120*H1120</f>
        <v>2.57796</v>
      </c>
      <c r="S1120" s="146">
        <v>0</v>
      </c>
      <c r="T1120" s="147">
        <f>S1120*H1120</f>
        <v>0</v>
      </c>
      <c r="AR1120" s="148" t="s">
        <v>376</v>
      </c>
      <c r="AT1120" s="148" t="s">
        <v>278</v>
      </c>
      <c r="AU1120" s="148" t="s">
        <v>86</v>
      </c>
      <c r="AY1120" s="17" t="s">
        <v>127</v>
      </c>
      <c r="BE1120" s="149">
        <f>IF(N1120="základní",J1120,0)</f>
        <v>0</v>
      </c>
      <c r="BF1120" s="149">
        <f>IF(N1120="snížená",J1120,0)</f>
        <v>0</v>
      </c>
      <c r="BG1120" s="149">
        <f>IF(N1120="zákl. přenesená",J1120,0)</f>
        <v>0</v>
      </c>
      <c r="BH1120" s="149">
        <f>IF(N1120="sníž. přenesená",J1120,0)</f>
        <v>0</v>
      </c>
      <c r="BI1120" s="149">
        <f>IF(N1120="nulová",J1120,0)</f>
        <v>0</v>
      </c>
      <c r="BJ1120" s="17" t="s">
        <v>84</v>
      </c>
      <c r="BK1120" s="149">
        <f>ROUND(I1120*H1120,2)</f>
        <v>0</v>
      </c>
      <c r="BL1120" s="17" t="s">
        <v>288</v>
      </c>
      <c r="BM1120" s="148" t="s">
        <v>2012</v>
      </c>
    </row>
    <row r="1121" spans="2:65" s="12" customFormat="1" ht="11.25">
      <c r="B1121" s="157"/>
      <c r="D1121" s="150" t="s">
        <v>218</v>
      </c>
      <c r="E1121" s="158" t="s">
        <v>1</v>
      </c>
      <c r="F1121" s="159" t="s">
        <v>2013</v>
      </c>
      <c r="H1121" s="160">
        <v>204.6</v>
      </c>
      <c r="I1121" s="161"/>
      <c r="L1121" s="157"/>
      <c r="M1121" s="162"/>
      <c r="T1121" s="163"/>
      <c r="AT1121" s="158" t="s">
        <v>218</v>
      </c>
      <c r="AU1121" s="158" t="s">
        <v>86</v>
      </c>
      <c r="AV1121" s="12" t="s">
        <v>86</v>
      </c>
      <c r="AW1121" s="12" t="s">
        <v>32</v>
      </c>
      <c r="AX1121" s="12" t="s">
        <v>84</v>
      </c>
      <c r="AY1121" s="158" t="s">
        <v>127</v>
      </c>
    </row>
    <row r="1122" spans="2:65" s="1" customFormat="1" ht="33" customHeight="1">
      <c r="B1122" s="136"/>
      <c r="C1122" s="137" t="s">
        <v>2014</v>
      </c>
      <c r="D1122" s="137" t="s">
        <v>130</v>
      </c>
      <c r="E1122" s="138" t="s">
        <v>2015</v>
      </c>
      <c r="F1122" s="139" t="s">
        <v>2016</v>
      </c>
      <c r="G1122" s="140" t="s">
        <v>216</v>
      </c>
      <c r="H1122" s="141">
        <v>31.44</v>
      </c>
      <c r="I1122" s="142"/>
      <c r="J1122" s="143">
        <f>ROUND(I1122*H1122,2)</f>
        <v>0</v>
      </c>
      <c r="K1122" s="139" t="s">
        <v>134</v>
      </c>
      <c r="L1122" s="32"/>
      <c r="M1122" s="144" t="s">
        <v>1</v>
      </c>
      <c r="N1122" s="145" t="s">
        <v>41</v>
      </c>
      <c r="P1122" s="146">
        <f>O1122*H1122</f>
        <v>0</v>
      </c>
      <c r="Q1122" s="146">
        <v>0</v>
      </c>
      <c r="R1122" s="146">
        <f>Q1122*H1122</f>
        <v>0</v>
      </c>
      <c r="S1122" s="146">
        <v>0</v>
      </c>
      <c r="T1122" s="147">
        <f>S1122*H1122</f>
        <v>0</v>
      </c>
      <c r="AR1122" s="148" t="s">
        <v>288</v>
      </c>
      <c r="AT1122" s="148" t="s">
        <v>130</v>
      </c>
      <c r="AU1122" s="148" t="s">
        <v>86</v>
      </c>
      <c r="AY1122" s="17" t="s">
        <v>127</v>
      </c>
      <c r="BE1122" s="149">
        <f>IF(N1122="základní",J1122,0)</f>
        <v>0</v>
      </c>
      <c r="BF1122" s="149">
        <f>IF(N1122="snížená",J1122,0)</f>
        <v>0</v>
      </c>
      <c r="BG1122" s="149">
        <f>IF(N1122="zákl. přenesená",J1122,0)</f>
        <v>0</v>
      </c>
      <c r="BH1122" s="149">
        <f>IF(N1122="sníž. přenesená",J1122,0)</f>
        <v>0</v>
      </c>
      <c r="BI1122" s="149">
        <f>IF(N1122="nulová",J1122,0)</f>
        <v>0</v>
      </c>
      <c r="BJ1122" s="17" t="s">
        <v>84</v>
      </c>
      <c r="BK1122" s="149">
        <f>ROUND(I1122*H1122,2)</f>
        <v>0</v>
      </c>
      <c r="BL1122" s="17" t="s">
        <v>288</v>
      </c>
      <c r="BM1122" s="148" t="s">
        <v>2017</v>
      </c>
    </row>
    <row r="1123" spans="2:65" s="12" customFormat="1" ht="11.25">
      <c r="B1123" s="157"/>
      <c r="D1123" s="150" t="s">
        <v>218</v>
      </c>
      <c r="E1123" s="158" t="s">
        <v>1</v>
      </c>
      <c r="F1123" s="159" t="s">
        <v>1998</v>
      </c>
      <c r="H1123" s="160">
        <v>1.59</v>
      </c>
      <c r="I1123" s="161"/>
      <c r="L1123" s="157"/>
      <c r="M1123" s="162"/>
      <c r="T1123" s="163"/>
      <c r="AT1123" s="158" t="s">
        <v>218</v>
      </c>
      <c r="AU1123" s="158" t="s">
        <v>86</v>
      </c>
      <c r="AV1123" s="12" t="s">
        <v>86</v>
      </c>
      <c r="AW1123" s="12" t="s">
        <v>32</v>
      </c>
      <c r="AX1123" s="12" t="s">
        <v>76</v>
      </c>
      <c r="AY1123" s="158" t="s">
        <v>127</v>
      </c>
    </row>
    <row r="1124" spans="2:65" s="12" customFormat="1" ht="11.25">
      <c r="B1124" s="157"/>
      <c r="D1124" s="150" t="s">
        <v>218</v>
      </c>
      <c r="E1124" s="158" t="s">
        <v>1</v>
      </c>
      <c r="F1124" s="159" t="s">
        <v>2000</v>
      </c>
      <c r="H1124" s="160">
        <v>7.8</v>
      </c>
      <c r="I1124" s="161"/>
      <c r="L1124" s="157"/>
      <c r="M1124" s="162"/>
      <c r="T1124" s="163"/>
      <c r="AT1124" s="158" t="s">
        <v>218</v>
      </c>
      <c r="AU1124" s="158" t="s">
        <v>86</v>
      </c>
      <c r="AV1124" s="12" t="s">
        <v>86</v>
      </c>
      <c r="AW1124" s="12" t="s">
        <v>32</v>
      </c>
      <c r="AX1124" s="12" t="s">
        <v>76</v>
      </c>
      <c r="AY1124" s="158" t="s">
        <v>127</v>
      </c>
    </row>
    <row r="1125" spans="2:65" s="12" customFormat="1" ht="11.25">
      <c r="B1125" s="157"/>
      <c r="D1125" s="150" t="s">
        <v>218</v>
      </c>
      <c r="E1125" s="158" t="s">
        <v>1</v>
      </c>
      <c r="F1125" s="159" t="s">
        <v>2001</v>
      </c>
      <c r="H1125" s="160">
        <v>6</v>
      </c>
      <c r="I1125" s="161"/>
      <c r="L1125" s="157"/>
      <c r="M1125" s="162"/>
      <c r="T1125" s="163"/>
      <c r="AT1125" s="158" t="s">
        <v>218</v>
      </c>
      <c r="AU1125" s="158" t="s">
        <v>86</v>
      </c>
      <c r="AV1125" s="12" t="s">
        <v>86</v>
      </c>
      <c r="AW1125" s="12" t="s">
        <v>32</v>
      </c>
      <c r="AX1125" s="12" t="s">
        <v>76</v>
      </c>
      <c r="AY1125" s="158" t="s">
        <v>127</v>
      </c>
    </row>
    <row r="1126" spans="2:65" s="12" customFormat="1" ht="11.25">
      <c r="B1126" s="157"/>
      <c r="D1126" s="150" t="s">
        <v>218</v>
      </c>
      <c r="E1126" s="158" t="s">
        <v>1</v>
      </c>
      <c r="F1126" s="159" t="s">
        <v>2003</v>
      </c>
      <c r="H1126" s="160">
        <v>7.65</v>
      </c>
      <c r="I1126" s="161"/>
      <c r="L1126" s="157"/>
      <c r="M1126" s="162"/>
      <c r="T1126" s="163"/>
      <c r="AT1126" s="158" t="s">
        <v>218</v>
      </c>
      <c r="AU1126" s="158" t="s">
        <v>86</v>
      </c>
      <c r="AV1126" s="12" t="s">
        <v>86</v>
      </c>
      <c r="AW1126" s="12" t="s">
        <v>32</v>
      </c>
      <c r="AX1126" s="12" t="s">
        <v>76</v>
      </c>
      <c r="AY1126" s="158" t="s">
        <v>127</v>
      </c>
    </row>
    <row r="1127" spans="2:65" s="12" customFormat="1" ht="11.25">
      <c r="B1127" s="157"/>
      <c r="D1127" s="150" t="s">
        <v>218</v>
      </c>
      <c r="E1127" s="158" t="s">
        <v>1</v>
      </c>
      <c r="F1127" s="159" t="s">
        <v>2006</v>
      </c>
      <c r="H1127" s="160">
        <v>8.4</v>
      </c>
      <c r="I1127" s="161"/>
      <c r="L1127" s="157"/>
      <c r="M1127" s="162"/>
      <c r="T1127" s="163"/>
      <c r="AT1127" s="158" t="s">
        <v>218</v>
      </c>
      <c r="AU1127" s="158" t="s">
        <v>86</v>
      </c>
      <c r="AV1127" s="12" t="s">
        <v>86</v>
      </c>
      <c r="AW1127" s="12" t="s">
        <v>32</v>
      </c>
      <c r="AX1127" s="12" t="s">
        <v>76</v>
      </c>
      <c r="AY1127" s="158" t="s">
        <v>127</v>
      </c>
    </row>
    <row r="1128" spans="2:65" s="13" customFormat="1" ht="11.25">
      <c r="B1128" s="164"/>
      <c r="D1128" s="150" t="s">
        <v>218</v>
      </c>
      <c r="E1128" s="165" t="s">
        <v>1</v>
      </c>
      <c r="F1128" s="166" t="s">
        <v>226</v>
      </c>
      <c r="H1128" s="167">
        <v>31.439999999999998</v>
      </c>
      <c r="I1128" s="168"/>
      <c r="L1128" s="164"/>
      <c r="M1128" s="169"/>
      <c r="T1128" s="170"/>
      <c r="AT1128" s="165" t="s">
        <v>218</v>
      </c>
      <c r="AU1128" s="165" t="s">
        <v>86</v>
      </c>
      <c r="AV1128" s="13" t="s">
        <v>148</v>
      </c>
      <c r="AW1128" s="13" t="s">
        <v>32</v>
      </c>
      <c r="AX1128" s="13" t="s">
        <v>84</v>
      </c>
      <c r="AY1128" s="165" t="s">
        <v>127</v>
      </c>
    </row>
    <row r="1129" spans="2:65" s="1" customFormat="1" ht="37.9" customHeight="1">
      <c r="B1129" s="136"/>
      <c r="C1129" s="137" t="s">
        <v>2018</v>
      </c>
      <c r="D1129" s="137" t="s">
        <v>130</v>
      </c>
      <c r="E1129" s="138" t="s">
        <v>2019</v>
      </c>
      <c r="F1129" s="139" t="s">
        <v>2020</v>
      </c>
      <c r="G1129" s="140" t="s">
        <v>216</v>
      </c>
      <c r="H1129" s="141">
        <v>237</v>
      </c>
      <c r="I1129" s="142"/>
      <c r="J1129" s="143">
        <f>ROUND(I1129*H1129,2)</f>
        <v>0</v>
      </c>
      <c r="K1129" s="139" t="s">
        <v>1</v>
      </c>
      <c r="L1129" s="32"/>
      <c r="M1129" s="144" t="s">
        <v>1</v>
      </c>
      <c r="N1129" s="145" t="s">
        <v>41</v>
      </c>
      <c r="P1129" s="146">
        <f>O1129*H1129</f>
        <v>0</v>
      </c>
      <c r="Q1129" s="146">
        <v>5.5000000000000003E-4</v>
      </c>
      <c r="R1129" s="146">
        <f>Q1129*H1129</f>
        <v>0.13035000000000002</v>
      </c>
      <c r="S1129" s="146">
        <v>0</v>
      </c>
      <c r="T1129" s="147">
        <f>S1129*H1129</f>
        <v>0</v>
      </c>
      <c r="AR1129" s="148" t="s">
        <v>288</v>
      </c>
      <c r="AT1129" s="148" t="s">
        <v>130</v>
      </c>
      <c r="AU1129" s="148" t="s">
        <v>86</v>
      </c>
      <c r="AY1129" s="17" t="s">
        <v>127</v>
      </c>
      <c r="BE1129" s="149">
        <f>IF(N1129="základní",J1129,0)</f>
        <v>0</v>
      </c>
      <c r="BF1129" s="149">
        <f>IF(N1129="snížená",J1129,0)</f>
        <v>0</v>
      </c>
      <c r="BG1129" s="149">
        <f>IF(N1129="zákl. přenesená",J1129,0)</f>
        <v>0</v>
      </c>
      <c r="BH1129" s="149">
        <f>IF(N1129="sníž. přenesená",J1129,0)</f>
        <v>0</v>
      </c>
      <c r="BI1129" s="149">
        <f>IF(N1129="nulová",J1129,0)</f>
        <v>0</v>
      </c>
      <c r="BJ1129" s="17" t="s">
        <v>84</v>
      </c>
      <c r="BK1129" s="149">
        <f>ROUND(I1129*H1129,2)</f>
        <v>0</v>
      </c>
      <c r="BL1129" s="17" t="s">
        <v>288</v>
      </c>
      <c r="BM1129" s="148" t="s">
        <v>2021</v>
      </c>
    </row>
    <row r="1130" spans="2:65" s="12" customFormat="1" ht="11.25">
      <c r="B1130" s="157"/>
      <c r="D1130" s="150" t="s">
        <v>218</v>
      </c>
      <c r="E1130" s="158" t="s">
        <v>1</v>
      </c>
      <c r="F1130" s="159" t="s">
        <v>2022</v>
      </c>
      <c r="H1130" s="160">
        <v>237</v>
      </c>
      <c r="I1130" s="161"/>
      <c r="L1130" s="157"/>
      <c r="M1130" s="162"/>
      <c r="T1130" s="163"/>
      <c r="AT1130" s="158" t="s">
        <v>218</v>
      </c>
      <c r="AU1130" s="158" t="s">
        <v>86</v>
      </c>
      <c r="AV1130" s="12" t="s">
        <v>86</v>
      </c>
      <c r="AW1130" s="12" t="s">
        <v>32</v>
      </c>
      <c r="AX1130" s="12" t="s">
        <v>84</v>
      </c>
      <c r="AY1130" s="158" t="s">
        <v>127</v>
      </c>
    </row>
    <row r="1131" spans="2:65" s="1" customFormat="1" ht="16.5" customHeight="1">
      <c r="B1131" s="136"/>
      <c r="C1131" s="137" t="s">
        <v>2023</v>
      </c>
      <c r="D1131" s="137" t="s">
        <v>130</v>
      </c>
      <c r="E1131" s="138" t="s">
        <v>2024</v>
      </c>
      <c r="F1131" s="139" t="s">
        <v>2025</v>
      </c>
      <c r="G1131" s="140" t="s">
        <v>314</v>
      </c>
      <c r="H1131" s="141">
        <v>250</v>
      </c>
      <c r="I1131" s="142"/>
      <c r="J1131" s="143">
        <f>ROUND(I1131*H1131,2)</f>
        <v>0</v>
      </c>
      <c r="K1131" s="139" t="s">
        <v>134</v>
      </c>
      <c r="L1131" s="32"/>
      <c r="M1131" s="144" t="s">
        <v>1</v>
      </c>
      <c r="N1131" s="145" t="s">
        <v>41</v>
      </c>
      <c r="P1131" s="146">
        <f>O1131*H1131</f>
        <v>0</v>
      </c>
      <c r="Q1131" s="146">
        <v>9.0000000000000006E-5</v>
      </c>
      <c r="R1131" s="146">
        <f>Q1131*H1131</f>
        <v>2.2500000000000003E-2</v>
      </c>
      <c r="S1131" s="146">
        <v>0</v>
      </c>
      <c r="T1131" s="147">
        <f>S1131*H1131</f>
        <v>0</v>
      </c>
      <c r="AR1131" s="148" t="s">
        <v>288</v>
      </c>
      <c r="AT1131" s="148" t="s">
        <v>130</v>
      </c>
      <c r="AU1131" s="148" t="s">
        <v>86</v>
      </c>
      <c r="AY1131" s="17" t="s">
        <v>127</v>
      </c>
      <c r="BE1131" s="149">
        <f>IF(N1131="základní",J1131,0)</f>
        <v>0</v>
      </c>
      <c r="BF1131" s="149">
        <f>IF(N1131="snížená",J1131,0)</f>
        <v>0</v>
      </c>
      <c r="BG1131" s="149">
        <f>IF(N1131="zákl. přenesená",J1131,0)</f>
        <v>0</v>
      </c>
      <c r="BH1131" s="149">
        <f>IF(N1131="sníž. přenesená",J1131,0)</f>
        <v>0</v>
      </c>
      <c r="BI1131" s="149">
        <f>IF(N1131="nulová",J1131,0)</f>
        <v>0</v>
      </c>
      <c r="BJ1131" s="17" t="s">
        <v>84</v>
      </c>
      <c r="BK1131" s="149">
        <f>ROUND(I1131*H1131,2)</f>
        <v>0</v>
      </c>
      <c r="BL1131" s="17" t="s">
        <v>288</v>
      </c>
      <c r="BM1131" s="148" t="s">
        <v>2026</v>
      </c>
    </row>
    <row r="1132" spans="2:65" s="1" customFormat="1" ht="24.2" customHeight="1">
      <c r="B1132" s="136"/>
      <c r="C1132" s="137" t="s">
        <v>2027</v>
      </c>
      <c r="D1132" s="137" t="s">
        <v>130</v>
      </c>
      <c r="E1132" s="138" t="s">
        <v>2028</v>
      </c>
      <c r="F1132" s="139" t="s">
        <v>2029</v>
      </c>
      <c r="G1132" s="140" t="s">
        <v>265</v>
      </c>
      <c r="H1132" s="141">
        <v>5.202</v>
      </c>
      <c r="I1132" s="142"/>
      <c r="J1132" s="143">
        <f>ROUND(I1132*H1132,2)</f>
        <v>0</v>
      </c>
      <c r="K1132" s="139" t="s">
        <v>134</v>
      </c>
      <c r="L1132" s="32"/>
      <c r="M1132" s="144" t="s">
        <v>1</v>
      </c>
      <c r="N1132" s="145" t="s">
        <v>41</v>
      </c>
      <c r="P1132" s="146">
        <f>O1132*H1132</f>
        <v>0</v>
      </c>
      <c r="Q1132" s="146">
        <v>0</v>
      </c>
      <c r="R1132" s="146">
        <f>Q1132*H1132</f>
        <v>0</v>
      </c>
      <c r="S1132" s="146">
        <v>0</v>
      </c>
      <c r="T1132" s="147">
        <f>S1132*H1132</f>
        <v>0</v>
      </c>
      <c r="AR1132" s="148" t="s">
        <v>288</v>
      </c>
      <c r="AT1132" s="148" t="s">
        <v>130</v>
      </c>
      <c r="AU1132" s="148" t="s">
        <v>86</v>
      </c>
      <c r="AY1132" s="17" t="s">
        <v>127</v>
      </c>
      <c r="BE1132" s="149">
        <f>IF(N1132="základní",J1132,0)</f>
        <v>0</v>
      </c>
      <c r="BF1132" s="149">
        <f>IF(N1132="snížená",J1132,0)</f>
        <v>0</v>
      </c>
      <c r="BG1132" s="149">
        <f>IF(N1132="zákl. přenesená",J1132,0)</f>
        <v>0</v>
      </c>
      <c r="BH1132" s="149">
        <f>IF(N1132="sníž. přenesená",J1132,0)</f>
        <v>0</v>
      </c>
      <c r="BI1132" s="149">
        <f>IF(N1132="nulová",J1132,0)</f>
        <v>0</v>
      </c>
      <c r="BJ1132" s="17" t="s">
        <v>84</v>
      </c>
      <c r="BK1132" s="149">
        <f>ROUND(I1132*H1132,2)</f>
        <v>0</v>
      </c>
      <c r="BL1132" s="17" t="s">
        <v>288</v>
      </c>
      <c r="BM1132" s="148" t="s">
        <v>2030</v>
      </c>
    </row>
    <row r="1133" spans="2:65" s="11" customFormat="1" ht="22.9" customHeight="1">
      <c r="B1133" s="124"/>
      <c r="D1133" s="125" t="s">
        <v>75</v>
      </c>
      <c r="E1133" s="134" t="s">
        <v>2031</v>
      </c>
      <c r="F1133" s="134" t="s">
        <v>2032</v>
      </c>
      <c r="I1133" s="127"/>
      <c r="J1133" s="135">
        <f>BK1133</f>
        <v>0</v>
      </c>
      <c r="L1133" s="124"/>
      <c r="M1133" s="129"/>
      <c r="P1133" s="130">
        <f>SUM(P1134:P1148)</f>
        <v>0</v>
      </c>
      <c r="R1133" s="130">
        <f>SUM(R1134:R1148)</f>
        <v>7.4299999999999991E-2</v>
      </c>
      <c r="T1133" s="131">
        <f>SUM(T1134:T1148)</f>
        <v>0</v>
      </c>
      <c r="AR1133" s="125" t="s">
        <v>86</v>
      </c>
      <c r="AT1133" s="132" t="s">
        <v>75</v>
      </c>
      <c r="AU1133" s="132" t="s">
        <v>84</v>
      </c>
      <c r="AY1133" s="125" t="s">
        <v>127</v>
      </c>
      <c r="BK1133" s="133">
        <f>SUM(BK1134:BK1148)</f>
        <v>0</v>
      </c>
    </row>
    <row r="1134" spans="2:65" s="1" customFormat="1" ht="24.2" customHeight="1">
      <c r="B1134" s="136"/>
      <c r="C1134" s="137" t="s">
        <v>2033</v>
      </c>
      <c r="D1134" s="137" t="s">
        <v>130</v>
      </c>
      <c r="E1134" s="138" t="s">
        <v>2034</v>
      </c>
      <c r="F1134" s="139" t="s">
        <v>2035</v>
      </c>
      <c r="G1134" s="140" t="s">
        <v>216</v>
      </c>
      <c r="H1134" s="141">
        <v>20</v>
      </c>
      <c r="I1134" s="142"/>
      <c r="J1134" s="143">
        <f>ROUND(I1134*H1134,2)</f>
        <v>0</v>
      </c>
      <c r="K1134" s="139" t="s">
        <v>134</v>
      </c>
      <c r="L1134" s="32"/>
      <c r="M1134" s="144" t="s">
        <v>1</v>
      </c>
      <c r="N1134" s="145" t="s">
        <v>41</v>
      </c>
      <c r="P1134" s="146">
        <f>O1134*H1134</f>
        <v>0</v>
      </c>
      <c r="Q1134" s="146">
        <v>6.9999999999999994E-5</v>
      </c>
      <c r="R1134" s="146">
        <f>Q1134*H1134</f>
        <v>1.3999999999999998E-3</v>
      </c>
      <c r="S1134" s="146">
        <v>0</v>
      </c>
      <c r="T1134" s="147">
        <f>S1134*H1134</f>
        <v>0</v>
      </c>
      <c r="AR1134" s="148" t="s">
        <v>288</v>
      </c>
      <c r="AT1134" s="148" t="s">
        <v>130</v>
      </c>
      <c r="AU1134" s="148" t="s">
        <v>86</v>
      </c>
      <c r="AY1134" s="17" t="s">
        <v>127</v>
      </c>
      <c r="BE1134" s="149">
        <f>IF(N1134="základní",J1134,0)</f>
        <v>0</v>
      </c>
      <c r="BF1134" s="149">
        <f>IF(N1134="snížená",J1134,0)</f>
        <v>0</v>
      </c>
      <c r="BG1134" s="149">
        <f>IF(N1134="zákl. přenesená",J1134,0)</f>
        <v>0</v>
      </c>
      <c r="BH1134" s="149">
        <f>IF(N1134="sníž. přenesená",J1134,0)</f>
        <v>0</v>
      </c>
      <c r="BI1134" s="149">
        <f>IF(N1134="nulová",J1134,0)</f>
        <v>0</v>
      </c>
      <c r="BJ1134" s="17" t="s">
        <v>84</v>
      </c>
      <c r="BK1134" s="149">
        <f>ROUND(I1134*H1134,2)</f>
        <v>0</v>
      </c>
      <c r="BL1134" s="17" t="s">
        <v>288</v>
      </c>
      <c r="BM1134" s="148" t="s">
        <v>2036</v>
      </c>
    </row>
    <row r="1135" spans="2:65" s="12" customFormat="1" ht="11.25">
      <c r="B1135" s="157"/>
      <c r="D1135" s="150" t="s">
        <v>218</v>
      </c>
      <c r="E1135" s="158" t="s">
        <v>1</v>
      </c>
      <c r="F1135" s="159" t="s">
        <v>2037</v>
      </c>
      <c r="H1135" s="160">
        <v>20</v>
      </c>
      <c r="I1135" s="161"/>
      <c r="L1135" s="157"/>
      <c r="M1135" s="162"/>
      <c r="T1135" s="163"/>
      <c r="AT1135" s="158" t="s">
        <v>218</v>
      </c>
      <c r="AU1135" s="158" t="s">
        <v>86</v>
      </c>
      <c r="AV1135" s="12" t="s">
        <v>86</v>
      </c>
      <c r="AW1135" s="12" t="s">
        <v>32</v>
      </c>
      <c r="AX1135" s="12" t="s">
        <v>84</v>
      </c>
      <c r="AY1135" s="158" t="s">
        <v>127</v>
      </c>
    </row>
    <row r="1136" spans="2:65" s="1" customFormat="1" ht="24.2" customHeight="1">
      <c r="B1136" s="136"/>
      <c r="C1136" s="137" t="s">
        <v>2038</v>
      </c>
      <c r="D1136" s="137" t="s">
        <v>130</v>
      </c>
      <c r="E1136" s="138" t="s">
        <v>2039</v>
      </c>
      <c r="F1136" s="139" t="s">
        <v>2040</v>
      </c>
      <c r="G1136" s="140" t="s">
        <v>216</v>
      </c>
      <c r="H1136" s="141">
        <v>20</v>
      </c>
      <c r="I1136" s="142"/>
      <c r="J1136" s="143">
        <f t="shared" ref="J1136:J1141" si="10">ROUND(I1136*H1136,2)</f>
        <v>0</v>
      </c>
      <c r="K1136" s="139" t="s">
        <v>134</v>
      </c>
      <c r="L1136" s="32"/>
      <c r="M1136" s="144" t="s">
        <v>1</v>
      </c>
      <c r="N1136" s="145" t="s">
        <v>41</v>
      </c>
      <c r="P1136" s="146">
        <f t="shared" ref="P1136:P1141" si="11">O1136*H1136</f>
        <v>0</v>
      </c>
      <c r="Q1136" s="146">
        <v>1.7000000000000001E-4</v>
      </c>
      <c r="R1136" s="146">
        <f t="shared" ref="R1136:R1141" si="12">Q1136*H1136</f>
        <v>3.4000000000000002E-3</v>
      </c>
      <c r="S1136" s="146">
        <v>0</v>
      </c>
      <c r="T1136" s="147">
        <f t="shared" ref="T1136:T1141" si="13">S1136*H1136</f>
        <v>0</v>
      </c>
      <c r="AR1136" s="148" t="s">
        <v>288</v>
      </c>
      <c r="AT1136" s="148" t="s">
        <v>130</v>
      </c>
      <c r="AU1136" s="148" t="s">
        <v>86</v>
      </c>
      <c r="AY1136" s="17" t="s">
        <v>127</v>
      </c>
      <c r="BE1136" s="149">
        <f t="shared" ref="BE1136:BE1141" si="14">IF(N1136="základní",J1136,0)</f>
        <v>0</v>
      </c>
      <c r="BF1136" s="149">
        <f t="shared" ref="BF1136:BF1141" si="15">IF(N1136="snížená",J1136,0)</f>
        <v>0</v>
      </c>
      <c r="BG1136" s="149">
        <f t="shared" ref="BG1136:BG1141" si="16">IF(N1136="zákl. přenesená",J1136,0)</f>
        <v>0</v>
      </c>
      <c r="BH1136" s="149">
        <f t="shared" ref="BH1136:BH1141" si="17">IF(N1136="sníž. přenesená",J1136,0)</f>
        <v>0</v>
      </c>
      <c r="BI1136" s="149">
        <f t="shared" ref="BI1136:BI1141" si="18">IF(N1136="nulová",J1136,0)</f>
        <v>0</v>
      </c>
      <c r="BJ1136" s="17" t="s">
        <v>84</v>
      </c>
      <c r="BK1136" s="149">
        <f t="shared" ref="BK1136:BK1141" si="19">ROUND(I1136*H1136,2)</f>
        <v>0</v>
      </c>
      <c r="BL1136" s="17" t="s">
        <v>288</v>
      </c>
      <c r="BM1136" s="148" t="s">
        <v>2041</v>
      </c>
    </row>
    <row r="1137" spans="2:65" s="1" customFormat="1" ht="24.2" customHeight="1">
      <c r="B1137" s="136"/>
      <c r="C1137" s="137" t="s">
        <v>2042</v>
      </c>
      <c r="D1137" s="137" t="s">
        <v>130</v>
      </c>
      <c r="E1137" s="138" t="s">
        <v>2043</v>
      </c>
      <c r="F1137" s="139" t="s">
        <v>2044</v>
      </c>
      <c r="G1137" s="140" t="s">
        <v>216</v>
      </c>
      <c r="H1137" s="141">
        <v>20</v>
      </c>
      <c r="I1137" s="142"/>
      <c r="J1137" s="143">
        <f t="shared" si="10"/>
        <v>0</v>
      </c>
      <c r="K1137" s="139" t="s">
        <v>134</v>
      </c>
      <c r="L1137" s="32"/>
      <c r="M1137" s="144" t="s">
        <v>1</v>
      </c>
      <c r="N1137" s="145" t="s">
        <v>41</v>
      </c>
      <c r="P1137" s="146">
        <f t="shared" si="11"/>
        <v>0</v>
      </c>
      <c r="Q1137" s="146">
        <v>1.2E-4</v>
      </c>
      <c r="R1137" s="146">
        <f t="shared" si="12"/>
        <v>2.4000000000000002E-3</v>
      </c>
      <c r="S1137" s="146">
        <v>0</v>
      </c>
      <c r="T1137" s="147">
        <f t="shared" si="13"/>
        <v>0</v>
      </c>
      <c r="AR1137" s="148" t="s">
        <v>288</v>
      </c>
      <c r="AT1137" s="148" t="s">
        <v>130</v>
      </c>
      <c r="AU1137" s="148" t="s">
        <v>86</v>
      </c>
      <c r="AY1137" s="17" t="s">
        <v>127</v>
      </c>
      <c r="BE1137" s="149">
        <f t="shared" si="14"/>
        <v>0</v>
      </c>
      <c r="BF1137" s="149">
        <f t="shared" si="15"/>
        <v>0</v>
      </c>
      <c r="BG1137" s="149">
        <f t="shared" si="16"/>
        <v>0</v>
      </c>
      <c r="BH1137" s="149">
        <f t="shared" si="17"/>
        <v>0</v>
      </c>
      <c r="BI1137" s="149">
        <f t="shared" si="18"/>
        <v>0</v>
      </c>
      <c r="BJ1137" s="17" t="s">
        <v>84</v>
      </c>
      <c r="BK1137" s="149">
        <f t="shared" si="19"/>
        <v>0</v>
      </c>
      <c r="BL1137" s="17" t="s">
        <v>288</v>
      </c>
      <c r="BM1137" s="148" t="s">
        <v>2045</v>
      </c>
    </row>
    <row r="1138" spans="2:65" s="1" customFormat="1" ht="24.2" customHeight="1">
      <c r="B1138" s="136"/>
      <c r="C1138" s="137" t="s">
        <v>2046</v>
      </c>
      <c r="D1138" s="137" t="s">
        <v>130</v>
      </c>
      <c r="E1138" s="138" t="s">
        <v>2047</v>
      </c>
      <c r="F1138" s="139" t="s">
        <v>2048</v>
      </c>
      <c r="G1138" s="140" t="s">
        <v>216</v>
      </c>
      <c r="H1138" s="141">
        <v>20</v>
      </c>
      <c r="I1138" s="142"/>
      <c r="J1138" s="143">
        <f t="shared" si="10"/>
        <v>0</v>
      </c>
      <c r="K1138" s="139" t="s">
        <v>134</v>
      </c>
      <c r="L1138" s="32"/>
      <c r="M1138" s="144" t="s">
        <v>1</v>
      </c>
      <c r="N1138" s="145" t="s">
        <v>41</v>
      </c>
      <c r="P1138" s="146">
        <f t="shared" si="11"/>
        <v>0</v>
      </c>
      <c r="Q1138" s="146">
        <v>1.2E-4</v>
      </c>
      <c r="R1138" s="146">
        <f t="shared" si="12"/>
        <v>2.4000000000000002E-3</v>
      </c>
      <c r="S1138" s="146">
        <v>0</v>
      </c>
      <c r="T1138" s="147">
        <f t="shared" si="13"/>
        <v>0</v>
      </c>
      <c r="AR1138" s="148" t="s">
        <v>288</v>
      </c>
      <c r="AT1138" s="148" t="s">
        <v>130</v>
      </c>
      <c r="AU1138" s="148" t="s">
        <v>86</v>
      </c>
      <c r="AY1138" s="17" t="s">
        <v>127</v>
      </c>
      <c r="BE1138" s="149">
        <f t="shared" si="14"/>
        <v>0</v>
      </c>
      <c r="BF1138" s="149">
        <f t="shared" si="15"/>
        <v>0</v>
      </c>
      <c r="BG1138" s="149">
        <f t="shared" si="16"/>
        <v>0</v>
      </c>
      <c r="BH1138" s="149">
        <f t="shared" si="17"/>
        <v>0</v>
      </c>
      <c r="BI1138" s="149">
        <f t="shared" si="18"/>
        <v>0</v>
      </c>
      <c r="BJ1138" s="17" t="s">
        <v>84</v>
      </c>
      <c r="BK1138" s="149">
        <f t="shared" si="19"/>
        <v>0</v>
      </c>
      <c r="BL1138" s="17" t="s">
        <v>288</v>
      </c>
      <c r="BM1138" s="148" t="s">
        <v>2049</v>
      </c>
    </row>
    <row r="1139" spans="2:65" s="1" customFormat="1" ht="24.2" customHeight="1">
      <c r="B1139" s="136"/>
      <c r="C1139" s="137" t="s">
        <v>2050</v>
      </c>
      <c r="D1139" s="137" t="s">
        <v>130</v>
      </c>
      <c r="E1139" s="138" t="s">
        <v>2051</v>
      </c>
      <c r="F1139" s="139" t="s">
        <v>2052</v>
      </c>
      <c r="G1139" s="140" t="s">
        <v>216</v>
      </c>
      <c r="H1139" s="141">
        <v>110</v>
      </c>
      <c r="I1139" s="142"/>
      <c r="J1139" s="143">
        <f t="shared" si="10"/>
        <v>0</v>
      </c>
      <c r="K1139" s="139" t="s">
        <v>134</v>
      </c>
      <c r="L1139" s="32"/>
      <c r="M1139" s="144" t="s">
        <v>1</v>
      </c>
      <c r="N1139" s="145" t="s">
        <v>41</v>
      </c>
      <c r="P1139" s="146">
        <f t="shared" si="11"/>
        <v>0</v>
      </c>
      <c r="Q1139" s="146">
        <v>3.4000000000000002E-4</v>
      </c>
      <c r="R1139" s="146">
        <f t="shared" si="12"/>
        <v>3.7400000000000003E-2</v>
      </c>
      <c r="S1139" s="146">
        <v>0</v>
      </c>
      <c r="T1139" s="147">
        <f t="shared" si="13"/>
        <v>0</v>
      </c>
      <c r="AR1139" s="148" t="s">
        <v>288</v>
      </c>
      <c r="AT1139" s="148" t="s">
        <v>130</v>
      </c>
      <c r="AU1139" s="148" t="s">
        <v>86</v>
      </c>
      <c r="AY1139" s="17" t="s">
        <v>127</v>
      </c>
      <c r="BE1139" s="149">
        <f t="shared" si="14"/>
        <v>0</v>
      </c>
      <c r="BF1139" s="149">
        <f t="shared" si="15"/>
        <v>0</v>
      </c>
      <c r="BG1139" s="149">
        <f t="shared" si="16"/>
        <v>0</v>
      </c>
      <c r="BH1139" s="149">
        <f t="shared" si="17"/>
        <v>0</v>
      </c>
      <c r="BI1139" s="149">
        <f t="shared" si="18"/>
        <v>0</v>
      </c>
      <c r="BJ1139" s="17" t="s">
        <v>84</v>
      </c>
      <c r="BK1139" s="149">
        <f t="shared" si="19"/>
        <v>0</v>
      </c>
      <c r="BL1139" s="17" t="s">
        <v>288</v>
      </c>
      <c r="BM1139" s="148" t="s">
        <v>2053</v>
      </c>
    </row>
    <row r="1140" spans="2:65" s="1" customFormat="1" ht="16.5" customHeight="1">
      <c r="B1140" s="136"/>
      <c r="C1140" s="137" t="s">
        <v>2054</v>
      </c>
      <c r="D1140" s="137" t="s">
        <v>130</v>
      </c>
      <c r="E1140" s="138" t="s">
        <v>2055</v>
      </c>
      <c r="F1140" s="139" t="s">
        <v>2056</v>
      </c>
      <c r="G1140" s="140" t="s">
        <v>216</v>
      </c>
      <c r="H1140" s="141">
        <v>110</v>
      </c>
      <c r="I1140" s="142"/>
      <c r="J1140" s="143">
        <f t="shared" si="10"/>
        <v>0</v>
      </c>
      <c r="K1140" s="139" t="s">
        <v>134</v>
      </c>
      <c r="L1140" s="32"/>
      <c r="M1140" s="144" t="s">
        <v>1</v>
      </c>
      <c r="N1140" s="145" t="s">
        <v>41</v>
      </c>
      <c r="P1140" s="146">
        <f t="shared" si="11"/>
        <v>0</v>
      </c>
      <c r="Q1140" s="146">
        <v>0</v>
      </c>
      <c r="R1140" s="146">
        <f t="shared" si="12"/>
        <v>0</v>
      </c>
      <c r="S1140" s="146">
        <v>0</v>
      </c>
      <c r="T1140" s="147">
        <f t="shared" si="13"/>
        <v>0</v>
      </c>
      <c r="AR1140" s="148" t="s">
        <v>288</v>
      </c>
      <c r="AT1140" s="148" t="s">
        <v>130</v>
      </c>
      <c r="AU1140" s="148" t="s">
        <v>86</v>
      </c>
      <c r="AY1140" s="17" t="s">
        <v>127</v>
      </c>
      <c r="BE1140" s="149">
        <f t="shared" si="14"/>
        <v>0</v>
      </c>
      <c r="BF1140" s="149">
        <f t="shared" si="15"/>
        <v>0</v>
      </c>
      <c r="BG1140" s="149">
        <f t="shared" si="16"/>
        <v>0</v>
      </c>
      <c r="BH1140" s="149">
        <f t="shared" si="17"/>
        <v>0</v>
      </c>
      <c r="BI1140" s="149">
        <f t="shared" si="18"/>
        <v>0</v>
      </c>
      <c r="BJ1140" s="17" t="s">
        <v>84</v>
      </c>
      <c r="BK1140" s="149">
        <f t="shared" si="19"/>
        <v>0</v>
      </c>
      <c r="BL1140" s="17" t="s">
        <v>288</v>
      </c>
      <c r="BM1140" s="148" t="s">
        <v>2057</v>
      </c>
    </row>
    <row r="1141" spans="2:65" s="1" customFormat="1" ht="24.2" customHeight="1">
      <c r="B1141" s="136"/>
      <c r="C1141" s="137" t="s">
        <v>2058</v>
      </c>
      <c r="D1141" s="137" t="s">
        <v>130</v>
      </c>
      <c r="E1141" s="138" t="s">
        <v>2059</v>
      </c>
      <c r="F1141" s="139" t="s">
        <v>2060</v>
      </c>
      <c r="G1141" s="140" t="s">
        <v>216</v>
      </c>
      <c r="H1141" s="141">
        <v>10</v>
      </c>
      <c r="I1141" s="142"/>
      <c r="J1141" s="143">
        <f t="shared" si="10"/>
        <v>0</v>
      </c>
      <c r="K1141" s="139" t="s">
        <v>134</v>
      </c>
      <c r="L1141" s="32"/>
      <c r="M1141" s="144" t="s">
        <v>1</v>
      </c>
      <c r="N1141" s="145" t="s">
        <v>41</v>
      </c>
      <c r="P1141" s="146">
        <f t="shared" si="11"/>
        <v>0</v>
      </c>
      <c r="Q1141" s="146">
        <v>1.1E-4</v>
      </c>
      <c r="R1141" s="146">
        <f t="shared" si="12"/>
        <v>1.1000000000000001E-3</v>
      </c>
      <c r="S1141" s="146">
        <v>0</v>
      </c>
      <c r="T1141" s="147">
        <f t="shared" si="13"/>
        <v>0</v>
      </c>
      <c r="AR1141" s="148" t="s">
        <v>288</v>
      </c>
      <c r="AT1141" s="148" t="s">
        <v>130</v>
      </c>
      <c r="AU1141" s="148" t="s">
        <v>86</v>
      </c>
      <c r="AY1141" s="17" t="s">
        <v>127</v>
      </c>
      <c r="BE1141" s="149">
        <f t="shared" si="14"/>
        <v>0</v>
      </c>
      <c r="BF1141" s="149">
        <f t="shared" si="15"/>
        <v>0</v>
      </c>
      <c r="BG1141" s="149">
        <f t="shared" si="16"/>
        <v>0</v>
      </c>
      <c r="BH1141" s="149">
        <f t="shared" si="17"/>
        <v>0</v>
      </c>
      <c r="BI1141" s="149">
        <f t="shared" si="18"/>
        <v>0</v>
      </c>
      <c r="BJ1141" s="17" t="s">
        <v>84</v>
      </c>
      <c r="BK1141" s="149">
        <f t="shared" si="19"/>
        <v>0</v>
      </c>
      <c r="BL1141" s="17" t="s">
        <v>288</v>
      </c>
      <c r="BM1141" s="148" t="s">
        <v>2061</v>
      </c>
    </row>
    <row r="1142" spans="2:65" s="12" customFormat="1" ht="11.25">
      <c r="B1142" s="157"/>
      <c r="D1142" s="150" t="s">
        <v>218</v>
      </c>
      <c r="E1142" s="158" t="s">
        <v>1</v>
      </c>
      <c r="F1142" s="159" t="s">
        <v>2062</v>
      </c>
      <c r="H1142" s="160">
        <v>10</v>
      </c>
      <c r="I1142" s="161"/>
      <c r="L1142" s="157"/>
      <c r="M1142" s="162"/>
      <c r="T1142" s="163"/>
      <c r="AT1142" s="158" t="s">
        <v>218</v>
      </c>
      <c r="AU1142" s="158" t="s">
        <v>86</v>
      </c>
      <c r="AV1142" s="12" t="s">
        <v>86</v>
      </c>
      <c r="AW1142" s="12" t="s">
        <v>32</v>
      </c>
      <c r="AX1142" s="12" t="s">
        <v>84</v>
      </c>
      <c r="AY1142" s="158" t="s">
        <v>127</v>
      </c>
    </row>
    <row r="1143" spans="2:65" s="1" customFormat="1" ht="24.2" customHeight="1">
      <c r="B1143" s="136"/>
      <c r="C1143" s="137" t="s">
        <v>2063</v>
      </c>
      <c r="D1143" s="137" t="s">
        <v>130</v>
      </c>
      <c r="E1143" s="138" t="s">
        <v>2064</v>
      </c>
      <c r="F1143" s="139" t="s">
        <v>2065</v>
      </c>
      <c r="G1143" s="140" t="s">
        <v>216</v>
      </c>
      <c r="H1143" s="141">
        <v>10</v>
      </c>
      <c r="I1143" s="142"/>
      <c r="J1143" s="143">
        <f>ROUND(I1143*H1143,2)</f>
        <v>0</v>
      </c>
      <c r="K1143" s="139" t="s">
        <v>134</v>
      </c>
      <c r="L1143" s="32"/>
      <c r="M1143" s="144" t="s">
        <v>1</v>
      </c>
      <c r="N1143" s="145" t="s">
        <v>41</v>
      </c>
      <c r="P1143" s="146">
        <f>O1143*H1143</f>
        <v>0</v>
      </c>
      <c r="Q1143" s="146">
        <v>3.6000000000000002E-4</v>
      </c>
      <c r="R1143" s="146">
        <f>Q1143*H1143</f>
        <v>3.6000000000000003E-3</v>
      </c>
      <c r="S1143" s="146">
        <v>0</v>
      </c>
      <c r="T1143" s="147">
        <f>S1143*H1143</f>
        <v>0</v>
      </c>
      <c r="AR1143" s="148" t="s">
        <v>288</v>
      </c>
      <c r="AT1143" s="148" t="s">
        <v>130</v>
      </c>
      <c r="AU1143" s="148" t="s">
        <v>86</v>
      </c>
      <c r="AY1143" s="17" t="s">
        <v>127</v>
      </c>
      <c r="BE1143" s="149">
        <f>IF(N1143="základní",J1143,0)</f>
        <v>0</v>
      </c>
      <c r="BF1143" s="149">
        <f>IF(N1143="snížená",J1143,0)</f>
        <v>0</v>
      </c>
      <c r="BG1143" s="149">
        <f>IF(N1143="zákl. přenesená",J1143,0)</f>
        <v>0</v>
      </c>
      <c r="BH1143" s="149">
        <f>IF(N1143="sníž. přenesená",J1143,0)</f>
        <v>0</v>
      </c>
      <c r="BI1143" s="149">
        <f>IF(N1143="nulová",J1143,0)</f>
        <v>0</v>
      </c>
      <c r="BJ1143" s="17" t="s">
        <v>84</v>
      </c>
      <c r="BK1143" s="149">
        <f>ROUND(I1143*H1143,2)</f>
        <v>0</v>
      </c>
      <c r="BL1143" s="17" t="s">
        <v>288</v>
      </c>
      <c r="BM1143" s="148" t="s">
        <v>2066</v>
      </c>
    </row>
    <row r="1144" spans="2:65" s="1" customFormat="1" ht="33" customHeight="1">
      <c r="B1144" s="136"/>
      <c r="C1144" s="137" t="s">
        <v>2067</v>
      </c>
      <c r="D1144" s="137" t="s">
        <v>130</v>
      </c>
      <c r="E1144" s="138" t="s">
        <v>2068</v>
      </c>
      <c r="F1144" s="139" t="s">
        <v>2069</v>
      </c>
      <c r="G1144" s="140" t="s">
        <v>216</v>
      </c>
      <c r="H1144" s="141">
        <v>10</v>
      </c>
      <c r="I1144" s="142"/>
      <c r="J1144" s="143">
        <f>ROUND(I1144*H1144,2)</f>
        <v>0</v>
      </c>
      <c r="K1144" s="139" t="s">
        <v>134</v>
      </c>
      <c r="L1144" s="32"/>
      <c r="M1144" s="144" t="s">
        <v>1</v>
      </c>
      <c r="N1144" s="145" t="s">
        <v>41</v>
      </c>
      <c r="P1144" s="146">
        <f>O1144*H1144</f>
        <v>0</v>
      </c>
      <c r="Q1144" s="146">
        <v>2.0000000000000002E-5</v>
      </c>
      <c r="R1144" s="146">
        <f>Q1144*H1144</f>
        <v>2.0000000000000001E-4</v>
      </c>
      <c r="S1144" s="146">
        <v>0</v>
      </c>
      <c r="T1144" s="147">
        <f>S1144*H1144</f>
        <v>0</v>
      </c>
      <c r="AR1144" s="148" t="s">
        <v>288</v>
      </c>
      <c r="AT1144" s="148" t="s">
        <v>130</v>
      </c>
      <c r="AU1144" s="148" t="s">
        <v>86</v>
      </c>
      <c r="AY1144" s="17" t="s">
        <v>127</v>
      </c>
      <c r="BE1144" s="149">
        <f>IF(N1144="základní",J1144,0)</f>
        <v>0</v>
      </c>
      <c r="BF1144" s="149">
        <f>IF(N1144="snížená",J1144,0)</f>
        <v>0</v>
      </c>
      <c r="BG1144" s="149">
        <f>IF(N1144="zákl. přenesená",J1144,0)</f>
        <v>0</v>
      </c>
      <c r="BH1144" s="149">
        <f>IF(N1144="sníž. přenesená",J1144,0)</f>
        <v>0</v>
      </c>
      <c r="BI1144" s="149">
        <f>IF(N1144="nulová",J1144,0)</f>
        <v>0</v>
      </c>
      <c r="BJ1144" s="17" t="s">
        <v>84</v>
      </c>
      <c r="BK1144" s="149">
        <f>ROUND(I1144*H1144,2)</f>
        <v>0</v>
      </c>
      <c r="BL1144" s="17" t="s">
        <v>288</v>
      </c>
      <c r="BM1144" s="148" t="s">
        <v>2070</v>
      </c>
    </row>
    <row r="1145" spans="2:65" s="1" customFormat="1" ht="21.75" customHeight="1">
      <c r="B1145" s="136"/>
      <c r="C1145" s="137" t="s">
        <v>2071</v>
      </c>
      <c r="D1145" s="137" t="s">
        <v>130</v>
      </c>
      <c r="E1145" s="138" t="s">
        <v>2072</v>
      </c>
      <c r="F1145" s="139" t="s">
        <v>2073</v>
      </c>
      <c r="G1145" s="140" t="s">
        <v>216</v>
      </c>
      <c r="H1145" s="141">
        <v>32</v>
      </c>
      <c r="I1145" s="142"/>
      <c r="J1145" s="143">
        <f>ROUND(I1145*H1145,2)</f>
        <v>0</v>
      </c>
      <c r="K1145" s="139" t="s">
        <v>134</v>
      </c>
      <c r="L1145" s="32"/>
      <c r="M1145" s="144" t="s">
        <v>1</v>
      </c>
      <c r="N1145" s="145" t="s">
        <v>41</v>
      </c>
      <c r="P1145" s="146">
        <f>O1145*H1145</f>
        <v>0</v>
      </c>
      <c r="Q1145" s="146">
        <v>1.4999999999999999E-4</v>
      </c>
      <c r="R1145" s="146">
        <f>Q1145*H1145</f>
        <v>4.7999999999999996E-3</v>
      </c>
      <c r="S1145" s="146">
        <v>0</v>
      </c>
      <c r="T1145" s="147">
        <f>S1145*H1145</f>
        <v>0</v>
      </c>
      <c r="AR1145" s="148" t="s">
        <v>288</v>
      </c>
      <c r="AT1145" s="148" t="s">
        <v>130</v>
      </c>
      <c r="AU1145" s="148" t="s">
        <v>86</v>
      </c>
      <c r="AY1145" s="17" t="s">
        <v>127</v>
      </c>
      <c r="BE1145" s="149">
        <f>IF(N1145="základní",J1145,0)</f>
        <v>0</v>
      </c>
      <c r="BF1145" s="149">
        <f>IF(N1145="snížená",J1145,0)</f>
        <v>0</v>
      </c>
      <c r="BG1145" s="149">
        <f>IF(N1145="zákl. přenesená",J1145,0)</f>
        <v>0</v>
      </c>
      <c r="BH1145" s="149">
        <f>IF(N1145="sníž. přenesená",J1145,0)</f>
        <v>0</v>
      </c>
      <c r="BI1145" s="149">
        <f>IF(N1145="nulová",J1145,0)</f>
        <v>0</v>
      </c>
      <c r="BJ1145" s="17" t="s">
        <v>84</v>
      </c>
      <c r="BK1145" s="149">
        <f>ROUND(I1145*H1145,2)</f>
        <v>0</v>
      </c>
      <c r="BL1145" s="17" t="s">
        <v>288</v>
      </c>
      <c r="BM1145" s="148" t="s">
        <v>2074</v>
      </c>
    </row>
    <row r="1146" spans="2:65" s="1" customFormat="1" ht="29.25">
      <c r="B1146" s="32"/>
      <c r="D1146" s="150" t="s">
        <v>137</v>
      </c>
      <c r="F1146" s="151" t="s">
        <v>861</v>
      </c>
      <c r="I1146" s="152"/>
      <c r="L1146" s="32"/>
      <c r="M1146" s="153"/>
      <c r="T1146" s="56"/>
      <c r="AT1146" s="17" t="s">
        <v>137</v>
      </c>
      <c r="AU1146" s="17" t="s">
        <v>86</v>
      </c>
    </row>
    <row r="1147" spans="2:65" s="1" customFormat="1" ht="24.2" customHeight="1">
      <c r="B1147" s="136"/>
      <c r="C1147" s="137" t="s">
        <v>2075</v>
      </c>
      <c r="D1147" s="137" t="s">
        <v>130</v>
      </c>
      <c r="E1147" s="138" t="s">
        <v>2076</v>
      </c>
      <c r="F1147" s="139" t="s">
        <v>2077</v>
      </c>
      <c r="G1147" s="140" t="s">
        <v>216</v>
      </c>
      <c r="H1147" s="141">
        <v>32</v>
      </c>
      <c r="I1147" s="142"/>
      <c r="J1147" s="143">
        <f>ROUND(I1147*H1147,2)</f>
        <v>0</v>
      </c>
      <c r="K1147" s="139" t="s">
        <v>134</v>
      </c>
      <c r="L1147" s="32"/>
      <c r="M1147" s="144" t="s">
        <v>1</v>
      </c>
      <c r="N1147" s="145" t="s">
        <v>41</v>
      </c>
      <c r="P1147" s="146">
        <f>O1147*H1147</f>
        <v>0</v>
      </c>
      <c r="Q1147" s="146">
        <v>5.1999999999999995E-4</v>
      </c>
      <c r="R1147" s="146">
        <f>Q1147*H1147</f>
        <v>1.6639999999999999E-2</v>
      </c>
      <c r="S1147" s="146">
        <v>0</v>
      </c>
      <c r="T1147" s="147">
        <f>S1147*H1147</f>
        <v>0</v>
      </c>
      <c r="AR1147" s="148" t="s">
        <v>288</v>
      </c>
      <c r="AT1147" s="148" t="s">
        <v>130</v>
      </c>
      <c r="AU1147" s="148" t="s">
        <v>86</v>
      </c>
      <c r="AY1147" s="17" t="s">
        <v>127</v>
      </c>
      <c r="BE1147" s="149">
        <f>IF(N1147="základní",J1147,0)</f>
        <v>0</v>
      </c>
      <c r="BF1147" s="149">
        <f>IF(N1147="snížená",J1147,0)</f>
        <v>0</v>
      </c>
      <c r="BG1147" s="149">
        <f>IF(N1147="zákl. přenesená",J1147,0)</f>
        <v>0</v>
      </c>
      <c r="BH1147" s="149">
        <f>IF(N1147="sníž. přenesená",J1147,0)</f>
        <v>0</v>
      </c>
      <c r="BI1147" s="149">
        <f>IF(N1147="nulová",J1147,0)</f>
        <v>0</v>
      </c>
      <c r="BJ1147" s="17" t="s">
        <v>84</v>
      </c>
      <c r="BK1147" s="149">
        <f>ROUND(I1147*H1147,2)</f>
        <v>0</v>
      </c>
      <c r="BL1147" s="17" t="s">
        <v>288</v>
      </c>
      <c r="BM1147" s="148" t="s">
        <v>2078</v>
      </c>
    </row>
    <row r="1148" spans="2:65" s="1" customFormat="1" ht="24.2" customHeight="1">
      <c r="B1148" s="136"/>
      <c r="C1148" s="137" t="s">
        <v>2079</v>
      </c>
      <c r="D1148" s="137" t="s">
        <v>130</v>
      </c>
      <c r="E1148" s="138" t="s">
        <v>2080</v>
      </c>
      <c r="F1148" s="139" t="s">
        <v>2081</v>
      </c>
      <c r="G1148" s="140" t="s">
        <v>216</v>
      </c>
      <c r="H1148" s="141">
        <v>32</v>
      </c>
      <c r="I1148" s="142"/>
      <c r="J1148" s="143">
        <f>ROUND(I1148*H1148,2)</f>
        <v>0</v>
      </c>
      <c r="K1148" s="139" t="s">
        <v>134</v>
      </c>
      <c r="L1148" s="32"/>
      <c r="M1148" s="144" t="s">
        <v>1</v>
      </c>
      <c r="N1148" s="145" t="s">
        <v>41</v>
      </c>
      <c r="P1148" s="146">
        <f>O1148*H1148</f>
        <v>0</v>
      </c>
      <c r="Q1148" s="146">
        <v>3.0000000000000001E-5</v>
      </c>
      <c r="R1148" s="146">
        <f>Q1148*H1148</f>
        <v>9.6000000000000002E-4</v>
      </c>
      <c r="S1148" s="146">
        <v>0</v>
      </c>
      <c r="T1148" s="147">
        <f>S1148*H1148</f>
        <v>0</v>
      </c>
      <c r="AR1148" s="148" t="s">
        <v>288</v>
      </c>
      <c r="AT1148" s="148" t="s">
        <v>130</v>
      </c>
      <c r="AU1148" s="148" t="s">
        <v>86</v>
      </c>
      <c r="AY1148" s="17" t="s">
        <v>127</v>
      </c>
      <c r="BE1148" s="149">
        <f>IF(N1148="základní",J1148,0)</f>
        <v>0</v>
      </c>
      <c r="BF1148" s="149">
        <f>IF(N1148="snížená",J1148,0)</f>
        <v>0</v>
      </c>
      <c r="BG1148" s="149">
        <f>IF(N1148="zákl. přenesená",J1148,0)</f>
        <v>0</v>
      </c>
      <c r="BH1148" s="149">
        <f>IF(N1148="sníž. přenesená",J1148,0)</f>
        <v>0</v>
      </c>
      <c r="BI1148" s="149">
        <f>IF(N1148="nulová",J1148,0)</f>
        <v>0</v>
      </c>
      <c r="BJ1148" s="17" t="s">
        <v>84</v>
      </c>
      <c r="BK1148" s="149">
        <f>ROUND(I1148*H1148,2)</f>
        <v>0</v>
      </c>
      <c r="BL1148" s="17" t="s">
        <v>288</v>
      </c>
      <c r="BM1148" s="148" t="s">
        <v>2082</v>
      </c>
    </row>
    <row r="1149" spans="2:65" s="11" customFormat="1" ht="22.9" customHeight="1">
      <c r="B1149" s="124"/>
      <c r="D1149" s="125" t="s">
        <v>75</v>
      </c>
      <c r="E1149" s="134" t="s">
        <v>2083</v>
      </c>
      <c r="F1149" s="134" t="s">
        <v>2084</v>
      </c>
      <c r="I1149" s="127"/>
      <c r="J1149" s="135">
        <f>BK1149</f>
        <v>0</v>
      </c>
      <c r="L1149" s="124"/>
      <c r="M1149" s="129"/>
      <c r="P1149" s="130">
        <f>SUM(P1150:P1174)</f>
        <v>0</v>
      </c>
      <c r="R1149" s="130">
        <f>SUM(R1150:R1174)</f>
        <v>0.12709999999999999</v>
      </c>
      <c r="T1149" s="131">
        <f>SUM(T1150:T1174)</f>
        <v>7.4999999999999997E-3</v>
      </c>
      <c r="AR1149" s="125" t="s">
        <v>86</v>
      </c>
      <c r="AT1149" s="132" t="s">
        <v>75</v>
      </c>
      <c r="AU1149" s="132" t="s">
        <v>84</v>
      </c>
      <c r="AY1149" s="125" t="s">
        <v>127</v>
      </c>
      <c r="BK1149" s="133">
        <f>SUM(BK1150:BK1174)</f>
        <v>0</v>
      </c>
    </row>
    <row r="1150" spans="2:65" s="1" customFormat="1" ht="24.2" customHeight="1">
      <c r="B1150" s="136"/>
      <c r="C1150" s="137" t="s">
        <v>2085</v>
      </c>
      <c r="D1150" s="137" t="s">
        <v>130</v>
      </c>
      <c r="E1150" s="138" t="s">
        <v>2086</v>
      </c>
      <c r="F1150" s="139" t="s">
        <v>2087</v>
      </c>
      <c r="G1150" s="140" t="s">
        <v>216</v>
      </c>
      <c r="H1150" s="141">
        <v>30</v>
      </c>
      <c r="I1150" s="142"/>
      <c r="J1150" s="143">
        <f>ROUND(I1150*H1150,2)</f>
        <v>0</v>
      </c>
      <c r="K1150" s="139" t="s">
        <v>134</v>
      </c>
      <c r="L1150" s="32"/>
      <c r="M1150" s="144" t="s">
        <v>1</v>
      </c>
      <c r="N1150" s="145" t="s">
        <v>41</v>
      </c>
      <c r="P1150" s="146">
        <f>O1150*H1150</f>
        <v>0</v>
      </c>
      <c r="Q1150" s="146">
        <v>0</v>
      </c>
      <c r="R1150" s="146">
        <f>Q1150*H1150</f>
        <v>0</v>
      </c>
      <c r="S1150" s="146">
        <v>2.5000000000000001E-4</v>
      </c>
      <c r="T1150" s="147">
        <f>S1150*H1150</f>
        <v>7.4999999999999997E-3</v>
      </c>
      <c r="AR1150" s="148" t="s">
        <v>288</v>
      </c>
      <c r="AT1150" s="148" t="s">
        <v>130</v>
      </c>
      <c r="AU1150" s="148" t="s">
        <v>86</v>
      </c>
      <c r="AY1150" s="17" t="s">
        <v>127</v>
      </c>
      <c r="BE1150" s="149">
        <f>IF(N1150="základní",J1150,0)</f>
        <v>0</v>
      </c>
      <c r="BF1150" s="149">
        <f>IF(N1150="snížená",J1150,0)</f>
        <v>0</v>
      </c>
      <c r="BG1150" s="149">
        <f>IF(N1150="zákl. přenesená",J1150,0)</f>
        <v>0</v>
      </c>
      <c r="BH1150" s="149">
        <f>IF(N1150="sníž. přenesená",J1150,0)</f>
        <v>0</v>
      </c>
      <c r="BI1150" s="149">
        <f>IF(N1150="nulová",J1150,0)</f>
        <v>0</v>
      </c>
      <c r="BJ1150" s="17" t="s">
        <v>84</v>
      </c>
      <c r="BK1150" s="149">
        <f>ROUND(I1150*H1150,2)</f>
        <v>0</v>
      </c>
      <c r="BL1150" s="17" t="s">
        <v>288</v>
      </c>
      <c r="BM1150" s="148" t="s">
        <v>2088</v>
      </c>
    </row>
    <row r="1151" spans="2:65" s="12" customFormat="1" ht="11.25">
      <c r="B1151" s="157"/>
      <c r="D1151" s="150" t="s">
        <v>218</v>
      </c>
      <c r="E1151" s="158" t="s">
        <v>1</v>
      </c>
      <c r="F1151" s="159" t="s">
        <v>2089</v>
      </c>
      <c r="H1151" s="160">
        <v>7.4</v>
      </c>
      <c r="I1151" s="161"/>
      <c r="L1151" s="157"/>
      <c r="M1151" s="162"/>
      <c r="T1151" s="163"/>
      <c r="AT1151" s="158" t="s">
        <v>218</v>
      </c>
      <c r="AU1151" s="158" t="s">
        <v>86</v>
      </c>
      <c r="AV1151" s="12" t="s">
        <v>86</v>
      </c>
      <c r="AW1151" s="12" t="s">
        <v>32</v>
      </c>
      <c r="AX1151" s="12" t="s">
        <v>76</v>
      </c>
      <c r="AY1151" s="158" t="s">
        <v>127</v>
      </c>
    </row>
    <row r="1152" spans="2:65" s="12" customFormat="1" ht="11.25">
      <c r="B1152" s="157"/>
      <c r="D1152" s="150" t="s">
        <v>218</v>
      </c>
      <c r="E1152" s="158" t="s">
        <v>1</v>
      </c>
      <c r="F1152" s="159" t="s">
        <v>2090</v>
      </c>
      <c r="H1152" s="160">
        <v>13.2</v>
      </c>
      <c r="I1152" s="161"/>
      <c r="L1152" s="157"/>
      <c r="M1152" s="162"/>
      <c r="T1152" s="163"/>
      <c r="AT1152" s="158" t="s">
        <v>218</v>
      </c>
      <c r="AU1152" s="158" t="s">
        <v>86</v>
      </c>
      <c r="AV1152" s="12" t="s">
        <v>86</v>
      </c>
      <c r="AW1152" s="12" t="s">
        <v>32</v>
      </c>
      <c r="AX1152" s="12" t="s">
        <v>76</v>
      </c>
      <c r="AY1152" s="158" t="s">
        <v>127</v>
      </c>
    </row>
    <row r="1153" spans="2:65" s="12" customFormat="1" ht="11.25">
      <c r="B1153" s="157"/>
      <c r="D1153" s="150" t="s">
        <v>218</v>
      </c>
      <c r="E1153" s="158" t="s">
        <v>1</v>
      </c>
      <c r="F1153" s="159" t="s">
        <v>2091</v>
      </c>
      <c r="H1153" s="160">
        <v>9.4</v>
      </c>
      <c r="I1153" s="161"/>
      <c r="L1153" s="157"/>
      <c r="M1153" s="162"/>
      <c r="T1153" s="163"/>
      <c r="AT1153" s="158" t="s">
        <v>218</v>
      </c>
      <c r="AU1153" s="158" t="s">
        <v>86</v>
      </c>
      <c r="AV1153" s="12" t="s">
        <v>86</v>
      </c>
      <c r="AW1153" s="12" t="s">
        <v>32</v>
      </c>
      <c r="AX1153" s="12" t="s">
        <v>76</v>
      </c>
      <c r="AY1153" s="158" t="s">
        <v>127</v>
      </c>
    </row>
    <row r="1154" spans="2:65" s="13" customFormat="1" ht="11.25">
      <c r="B1154" s="164"/>
      <c r="D1154" s="150" t="s">
        <v>218</v>
      </c>
      <c r="E1154" s="165" t="s">
        <v>1</v>
      </c>
      <c r="F1154" s="166" t="s">
        <v>226</v>
      </c>
      <c r="H1154" s="167">
        <v>30</v>
      </c>
      <c r="I1154" s="168"/>
      <c r="L1154" s="164"/>
      <c r="M1154" s="169"/>
      <c r="T1154" s="170"/>
      <c r="AT1154" s="165" t="s">
        <v>218</v>
      </c>
      <c r="AU1154" s="165" t="s">
        <v>86</v>
      </c>
      <c r="AV1154" s="13" t="s">
        <v>148</v>
      </c>
      <c r="AW1154" s="13" t="s">
        <v>32</v>
      </c>
      <c r="AX1154" s="13" t="s">
        <v>84</v>
      </c>
      <c r="AY1154" s="165" t="s">
        <v>127</v>
      </c>
    </row>
    <row r="1155" spans="2:65" s="1" customFormat="1" ht="24.2" customHeight="1">
      <c r="B1155" s="136"/>
      <c r="C1155" s="137" t="s">
        <v>2092</v>
      </c>
      <c r="D1155" s="137" t="s">
        <v>130</v>
      </c>
      <c r="E1155" s="138" t="s">
        <v>2093</v>
      </c>
      <c r="F1155" s="139" t="s">
        <v>2094</v>
      </c>
      <c r="G1155" s="140" t="s">
        <v>216</v>
      </c>
      <c r="H1155" s="141">
        <v>310</v>
      </c>
      <c r="I1155" s="142"/>
      <c r="J1155" s="143">
        <f>ROUND(I1155*H1155,2)</f>
        <v>0</v>
      </c>
      <c r="K1155" s="139" t="s">
        <v>134</v>
      </c>
      <c r="L1155" s="32"/>
      <c r="M1155" s="144" t="s">
        <v>1</v>
      </c>
      <c r="N1155" s="145" t="s">
        <v>41</v>
      </c>
      <c r="P1155" s="146">
        <f>O1155*H1155</f>
        <v>0</v>
      </c>
      <c r="Q1155" s="146">
        <v>0</v>
      </c>
      <c r="R1155" s="146">
        <f>Q1155*H1155</f>
        <v>0</v>
      </c>
      <c r="S1155" s="146">
        <v>0</v>
      </c>
      <c r="T1155" s="147">
        <f>S1155*H1155</f>
        <v>0</v>
      </c>
      <c r="AR1155" s="148" t="s">
        <v>288</v>
      </c>
      <c r="AT1155" s="148" t="s">
        <v>130</v>
      </c>
      <c r="AU1155" s="148" t="s">
        <v>86</v>
      </c>
      <c r="AY1155" s="17" t="s">
        <v>127</v>
      </c>
      <c r="BE1155" s="149">
        <f>IF(N1155="základní",J1155,0)</f>
        <v>0</v>
      </c>
      <c r="BF1155" s="149">
        <f>IF(N1155="snížená",J1155,0)</f>
        <v>0</v>
      </c>
      <c r="BG1155" s="149">
        <f>IF(N1155="zákl. přenesená",J1155,0)</f>
        <v>0</v>
      </c>
      <c r="BH1155" s="149">
        <f>IF(N1155="sníž. přenesená",J1155,0)</f>
        <v>0</v>
      </c>
      <c r="BI1155" s="149">
        <f>IF(N1155="nulová",J1155,0)</f>
        <v>0</v>
      </c>
      <c r="BJ1155" s="17" t="s">
        <v>84</v>
      </c>
      <c r="BK1155" s="149">
        <f>ROUND(I1155*H1155,2)</f>
        <v>0</v>
      </c>
      <c r="BL1155" s="17" t="s">
        <v>288</v>
      </c>
      <c r="BM1155" s="148" t="s">
        <v>2095</v>
      </c>
    </row>
    <row r="1156" spans="2:65" s="1" customFormat="1" ht="24.2" customHeight="1">
      <c r="B1156" s="136"/>
      <c r="C1156" s="137" t="s">
        <v>2096</v>
      </c>
      <c r="D1156" s="137" t="s">
        <v>130</v>
      </c>
      <c r="E1156" s="138" t="s">
        <v>2097</v>
      </c>
      <c r="F1156" s="139" t="s">
        <v>2098</v>
      </c>
      <c r="G1156" s="140" t="s">
        <v>216</v>
      </c>
      <c r="H1156" s="141">
        <v>310</v>
      </c>
      <c r="I1156" s="142"/>
      <c r="J1156" s="143">
        <f>ROUND(I1156*H1156,2)</f>
        <v>0</v>
      </c>
      <c r="K1156" s="139" t="s">
        <v>134</v>
      </c>
      <c r="L1156" s="32"/>
      <c r="M1156" s="144" t="s">
        <v>1</v>
      </c>
      <c r="N1156" s="145" t="s">
        <v>41</v>
      </c>
      <c r="P1156" s="146">
        <f>O1156*H1156</f>
        <v>0</v>
      </c>
      <c r="Q1156" s="146">
        <v>1.2E-4</v>
      </c>
      <c r="R1156" s="146">
        <f>Q1156*H1156</f>
        <v>3.7200000000000004E-2</v>
      </c>
      <c r="S1156" s="146">
        <v>0</v>
      </c>
      <c r="T1156" s="147">
        <f>S1156*H1156</f>
        <v>0</v>
      </c>
      <c r="AR1156" s="148" t="s">
        <v>288</v>
      </c>
      <c r="AT1156" s="148" t="s">
        <v>130</v>
      </c>
      <c r="AU1156" s="148" t="s">
        <v>86</v>
      </c>
      <c r="AY1156" s="17" t="s">
        <v>127</v>
      </c>
      <c r="BE1156" s="149">
        <f>IF(N1156="základní",J1156,0)</f>
        <v>0</v>
      </c>
      <c r="BF1156" s="149">
        <f>IF(N1156="snížená",J1156,0)</f>
        <v>0</v>
      </c>
      <c r="BG1156" s="149">
        <f>IF(N1156="zákl. přenesená",J1156,0)</f>
        <v>0</v>
      </c>
      <c r="BH1156" s="149">
        <f>IF(N1156="sníž. přenesená",J1156,0)</f>
        <v>0</v>
      </c>
      <c r="BI1156" s="149">
        <f>IF(N1156="nulová",J1156,0)</f>
        <v>0</v>
      </c>
      <c r="BJ1156" s="17" t="s">
        <v>84</v>
      </c>
      <c r="BK1156" s="149">
        <f>ROUND(I1156*H1156,2)</f>
        <v>0</v>
      </c>
      <c r="BL1156" s="17" t="s">
        <v>288</v>
      </c>
      <c r="BM1156" s="148" t="s">
        <v>2099</v>
      </c>
    </row>
    <row r="1157" spans="2:65" s="12" customFormat="1" ht="11.25">
      <c r="B1157" s="157"/>
      <c r="D1157" s="150" t="s">
        <v>218</v>
      </c>
      <c r="E1157" s="158" t="s">
        <v>1</v>
      </c>
      <c r="F1157" s="159" t="s">
        <v>2100</v>
      </c>
      <c r="H1157" s="160">
        <v>22.78</v>
      </c>
      <c r="I1157" s="161"/>
      <c r="L1157" s="157"/>
      <c r="M1157" s="162"/>
      <c r="T1157" s="163"/>
      <c r="AT1157" s="158" t="s">
        <v>218</v>
      </c>
      <c r="AU1157" s="158" t="s">
        <v>86</v>
      </c>
      <c r="AV1157" s="12" t="s">
        <v>86</v>
      </c>
      <c r="AW1157" s="12" t="s">
        <v>32</v>
      </c>
      <c r="AX1157" s="12" t="s">
        <v>76</v>
      </c>
      <c r="AY1157" s="158" t="s">
        <v>127</v>
      </c>
    </row>
    <row r="1158" spans="2:65" s="12" customFormat="1" ht="11.25">
      <c r="B1158" s="157"/>
      <c r="D1158" s="150" t="s">
        <v>218</v>
      </c>
      <c r="E1158" s="158" t="s">
        <v>1</v>
      </c>
      <c r="F1158" s="159" t="s">
        <v>2101</v>
      </c>
      <c r="H1158" s="160">
        <v>23.8</v>
      </c>
      <c r="I1158" s="161"/>
      <c r="L1158" s="157"/>
      <c r="M1158" s="162"/>
      <c r="T1158" s="163"/>
      <c r="AT1158" s="158" t="s">
        <v>218</v>
      </c>
      <c r="AU1158" s="158" t="s">
        <v>86</v>
      </c>
      <c r="AV1158" s="12" t="s">
        <v>86</v>
      </c>
      <c r="AW1158" s="12" t="s">
        <v>32</v>
      </c>
      <c r="AX1158" s="12" t="s">
        <v>76</v>
      </c>
      <c r="AY1158" s="158" t="s">
        <v>127</v>
      </c>
    </row>
    <row r="1159" spans="2:65" s="12" customFormat="1" ht="11.25">
      <c r="B1159" s="157"/>
      <c r="D1159" s="150" t="s">
        <v>218</v>
      </c>
      <c r="E1159" s="158" t="s">
        <v>1</v>
      </c>
      <c r="F1159" s="159" t="s">
        <v>2102</v>
      </c>
      <c r="H1159" s="160">
        <v>49.06</v>
      </c>
      <c r="I1159" s="161"/>
      <c r="L1159" s="157"/>
      <c r="M1159" s="162"/>
      <c r="T1159" s="163"/>
      <c r="AT1159" s="158" t="s">
        <v>218</v>
      </c>
      <c r="AU1159" s="158" t="s">
        <v>86</v>
      </c>
      <c r="AV1159" s="12" t="s">
        <v>86</v>
      </c>
      <c r="AW1159" s="12" t="s">
        <v>32</v>
      </c>
      <c r="AX1159" s="12" t="s">
        <v>76</v>
      </c>
      <c r="AY1159" s="158" t="s">
        <v>127</v>
      </c>
    </row>
    <row r="1160" spans="2:65" s="12" customFormat="1" ht="11.25">
      <c r="B1160" s="157"/>
      <c r="D1160" s="150" t="s">
        <v>218</v>
      </c>
      <c r="E1160" s="158" t="s">
        <v>1</v>
      </c>
      <c r="F1160" s="159" t="s">
        <v>2103</v>
      </c>
      <c r="H1160" s="160">
        <v>5.92</v>
      </c>
      <c r="I1160" s="161"/>
      <c r="L1160" s="157"/>
      <c r="M1160" s="162"/>
      <c r="T1160" s="163"/>
      <c r="AT1160" s="158" t="s">
        <v>218</v>
      </c>
      <c r="AU1160" s="158" t="s">
        <v>86</v>
      </c>
      <c r="AV1160" s="12" t="s">
        <v>86</v>
      </c>
      <c r="AW1160" s="12" t="s">
        <v>32</v>
      </c>
      <c r="AX1160" s="12" t="s">
        <v>76</v>
      </c>
      <c r="AY1160" s="158" t="s">
        <v>127</v>
      </c>
    </row>
    <row r="1161" spans="2:65" s="12" customFormat="1" ht="11.25">
      <c r="B1161" s="157"/>
      <c r="D1161" s="150" t="s">
        <v>218</v>
      </c>
      <c r="E1161" s="158" t="s">
        <v>1</v>
      </c>
      <c r="F1161" s="159" t="s">
        <v>2104</v>
      </c>
      <c r="H1161" s="160">
        <v>3.32</v>
      </c>
      <c r="I1161" s="161"/>
      <c r="L1161" s="157"/>
      <c r="M1161" s="162"/>
      <c r="T1161" s="163"/>
      <c r="AT1161" s="158" t="s">
        <v>218</v>
      </c>
      <c r="AU1161" s="158" t="s">
        <v>86</v>
      </c>
      <c r="AV1161" s="12" t="s">
        <v>86</v>
      </c>
      <c r="AW1161" s="12" t="s">
        <v>32</v>
      </c>
      <c r="AX1161" s="12" t="s">
        <v>76</v>
      </c>
      <c r="AY1161" s="158" t="s">
        <v>127</v>
      </c>
    </row>
    <row r="1162" spans="2:65" s="12" customFormat="1" ht="11.25">
      <c r="B1162" s="157"/>
      <c r="D1162" s="150" t="s">
        <v>218</v>
      </c>
      <c r="E1162" s="158" t="s">
        <v>1</v>
      </c>
      <c r="F1162" s="159" t="s">
        <v>2105</v>
      </c>
      <c r="H1162" s="160">
        <v>37.792999999999999</v>
      </c>
      <c r="I1162" s="161"/>
      <c r="L1162" s="157"/>
      <c r="M1162" s="162"/>
      <c r="T1162" s="163"/>
      <c r="AT1162" s="158" t="s">
        <v>218</v>
      </c>
      <c r="AU1162" s="158" t="s">
        <v>86</v>
      </c>
      <c r="AV1162" s="12" t="s">
        <v>86</v>
      </c>
      <c r="AW1162" s="12" t="s">
        <v>32</v>
      </c>
      <c r="AX1162" s="12" t="s">
        <v>76</v>
      </c>
      <c r="AY1162" s="158" t="s">
        <v>127</v>
      </c>
    </row>
    <row r="1163" spans="2:65" s="12" customFormat="1" ht="11.25">
      <c r="B1163" s="157"/>
      <c r="D1163" s="150" t="s">
        <v>218</v>
      </c>
      <c r="E1163" s="158" t="s">
        <v>1</v>
      </c>
      <c r="F1163" s="159" t="s">
        <v>2106</v>
      </c>
      <c r="H1163" s="160">
        <v>20.91</v>
      </c>
      <c r="I1163" s="161"/>
      <c r="L1163" s="157"/>
      <c r="M1163" s="162"/>
      <c r="T1163" s="163"/>
      <c r="AT1163" s="158" t="s">
        <v>218</v>
      </c>
      <c r="AU1163" s="158" t="s">
        <v>86</v>
      </c>
      <c r="AV1163" s="12" t="s">
        <v>86</v>
      </c>
      <c r="AW1163" s="12" t="s">
        <v>32</v>
      </c>
      <c r="AX1163" s="12" t="s">
        <v>76</v>
      </c>
      <c r="AY1163" s="158" t="s">
        <v>127</v>
      </c>
    </row>
    <row r="1164" spans="2:65" s="12" customFormat="1" ht="11.25">
      <c r="B1164" s="157"/>
      <c r="D1164" s="150" t="s">
        <v>218</v>
      </c>
      <c r="E1164" s="158" t="s">
        <v>1</v>
      </c>
      <c r="F1164" s="159" t="s">
        <v>2107</v>
      </c>
      <c r="H1164" s="160">
        <v>9.81</v>
      </c>
      <c r="I1164" s="161"/>
      <c r="L1164" s="157"/>
      <c r="M1164" s="162"/>
      <c r="T1164" s="163"/>
      <c r="AT1164" s="158" t="s">
        <v>218</v>
      </c>
      <c r="AU1164" s="158" t="s">
        <v>86</v>
      </c>
      <c r="AV1164" s="12" t="s">
        <v>86</v>
      </c>
      <c r="AW1164" s="12" t="s">
        <v>32</v>
      </c>
      <c r="AX1164" s="12" t="s">
        <v>76</v>
      </c>
      <c r="AY1164" s="158" t="s">
        <v>127</v>
      </c>
    </row>
    <row r="1165" spans="2:65" s="12" customFormat="1" ht="11.25">
      <c r="B1165" s="157"/>
      <c r="D1165" s="150" t="s">
        <v>218</v>
      </c>
      <c r="E1165" s="158" t="s">
        <v>1</v>
      </c>
      <c r="F1165" s="159" t="s">
        <v>2108</v>
      </c>
      <c r="H1165" s="160">
        <v>28.04</v>
      </c>
      <c r="I1165" s="161"/>
      <c r="L1165" s="157"/>
      <c r="M1165" s="162"/>
      <c r="T1165" s="163"/>
      <c r="AT1165" s="158" t="s">
        <v>218</v>
      </c>
      <c r="AU1165" s="158" t="s">
        <v>86</v>
      </c>
      <c r="AV1165" s="12" t="s">
        <v>86</v>
      </c>
      <c r="AW1165" s="12" t="s">
        <v>32</v>
      </c>
      <c r="AX1165" s="12" t="s">
        <v>76</v>
      </c>
      <c r="AY1165" s="158" t="s">
        <v>127</v>
      </c>
    </row>
    <row r="1166" spans="2:65" s="12" customFormat="1" ht="11.25">
      <c r="B1166" s="157"/>
      <c r="D1166" s="150" t="s">
        <v>218</v>
      </c>
      <c r="E1166" s="158" t="s">
        <v>1</v>
      </c>
      <c r="F1166" s="159" t="s">
        <v>2109</v>
      </c>
      <c r="H1166" s="160">
        <v>9.4949999999999992</v>
      </c>
      <c r="I1166" s="161"/>
      <c r="L1166" s="157"/>
      <c r="M1166" s="162"/>
      <c r="T1166" s="163"/>
      <c r="AT1166" s="158" t="s">
        <v>218</v>
      </c>
      <c r="AU1166" s="158" t="s">
        <v>86</v>
      </c>
      <c r="AV1166" s="12" t="s">
        <v>86</v>
      </c>
      <c r="AW1166" s="12" t="s">
        <v>32</v>
      </c>
      <c r="AX1166" s="12" t="s">
        <v>76</v>
      </c>
      <c r="AY1166" s="158" t="s">
        <v>127</v>
      </c>
    </row>
    <row r="1167" spans="2:65" s="12" customFormat="1" ht="11.25">
      <c r="B1167" s="157"/>
      <c r="D1167" s="150" t="s">
        <v>218</v>
      </c>
      <c r="E1167" s="158" t="s">
        <v>1</v>
      </c>
      <c r="F1167" s="159" t="s">
        <v>2110</v>
      </c>
      <c r="H1167" s="160">
        <v>8.5</v>
      </c>
      <c r="I1167" s="161"/>
      <c r="L1167" s="157"/>
      <c r="M1167" s="162"/>
      <c r="T1167" s="163"/>
      <c r="AT1167" s="158" t="s">
        <v>218</v>
      </c>
      <c r="AU1167" s="158" t="s">
        <v>86</v>
      </c>
      <c r="AV1167" s="12" t="s">
        <v>86</v>
      </c>
      <c r="AW1167" s="12" t="s">
        <v>32</v>
      </c>
      <c r="AX1167" s="12" t="s">
        <v>76</v>
      </c>
      <c r="AY1167" s="158" t="s">
        <v>127</v>
      </c>
    </row>
    <row r="1168" spans="2:65" s="12" customFormat="1" ht="11.25">
      <c r="B1168" s="157"/>
      <c r="D1168" s="150" t="s">
        <v>218</v>
      </c>
      <c r="E1168" s="158" t="s">
        <v>1</v>
      </c>
      <c r="F1168" s="159" t="s">
        <v>2111</v>
      </c>
      <c r="H1168" s="160">
        <v>28.58</v>
      </c>
      <c r="I1168" s="161"/>
      <c r="L1168" s="157"/>
      <c r="M1168" s="162"/>
      <c r="T1168" s="163"/>
      <c r="AT1168" s="158" t="s">
        <v>218</v>
      </c>
      <c r="AU1168" s="158" t="s">
        <v>86</v>
      </c>
      <c r="AV1168" s="12" t="s">
        <v>86</v>
      </c>
      <c r="AW1168" s="12" t="s">
        <v>32</v>
      </c>
      <c r="AX1168" s="12" t="s">
        <v>76</v>
      </c>
      <c r="AY1168" s="158" t="s">
        <v>127</v>
      </c>
    </row>
    <row r="1169" spans="2:65" s="12" customFormat="1" ht="11.25">
      <c r="B1169" s="157"/>
      <c r="D1169" s="150" t="s">
        <v>218</v>
      </c>
      <c r="E1169" s="158" t="s">
        <v>1</v>
      </c>
      <c r="F1169" s="159" t="s">
        <v>2112</v>
      </c>
      <c r="H1169" s="160">
        <v>23.5</v>
      </c>
      <c r="I1169" s="161"/>
      <c r="L1169" s="157"/>
      <c r="M1169" s="162"/>
      <c r="T1169" s="163"/>
      <c r="AT1169" s="158" t="s">
        <v>218</v>
      </c>
      <c r="AU1169" s="158" t="s">
        <v>86</v>
      </c>
      <c r="AV1169" s="12" t="s">
        <v>86</v>
      </c>
      <c r="AW1169" s="12" t="s">
        <v>32</v>
      </c>
      <c r="AX1169" s="12" t="s">
        <v>76</v>
      </c>
      <c r="AY1169" s="158" t="s">
        <v>127</v>
      </c>
    </row>
    <row r="1170" spans="2:65" s="12" customFormat="1" ht="33.75">
      <c r="B1170" s="157"/>
      <c r="D1170" s="150" t="s">
        <v>218</v>
      </c>
      <c r="E1170" s="158" t="s">
        <v>1</v>
      </c>
      <c r="F1170" s="159" t="s">
        <v>2113</v>
      </c>
      <c r="H1170" s="160">
        <v>20.992000000000001</v>
      </c>
      <c r="I1170" s="161"/>
      <c r="L1170" s="157"/>
      <c r="M1170" s="162"/>
      <c r="T1170" s="163"/>
      <c r="AT1170" s="158" t="s">
        <v>218</v>
      </c>
      <c r="AU1170" s="158" t="s">
        <v>86</v>
      </c>
      <c r="AV1170" s="12" t="s">
        <v>86</v>
      </c>
      <c r="AW1170" s="12" t="s">
        <v>32</v>
      </c>
      <c r="AX1170" s="12" t="s">
        <v>76</v>
      </c>
      <c r="AY1170" s="158" t="s">
        <v>127</v>
      </c>
    </row>
    <row r="1171" spans="2:65" s="12" customFormat="1" ht="11.25">
      <c r="B1171" s="157"/>
      <c r="D1171" s="150" t="s">
        <v>218</v>
      </c>
      <c r="E1171" s="158" t="s">
        <v>1</v>
      </c>
      <c r="F1171" s="159" t="s">
        <v>2114</v>
      </c>
      <c r="H1171" s="160">
        <v>17.5</v>
      </c>
      <c r="I1171" s="161"/>
      <c r="L1171" s="157"/>
      <c r="M1171" s="162"/>
      <c r="T1171" s="163"/>
      <c r="AT1171" s="158" t="s">
        <v>218</v>
      </c>
      <c r="AU1171" s="158" t="s">
        <v>86</v>
      </c>
      <c r="AV1171" s="12" t="s">
        <v>86</v>
      </c>
      <c r="AW1171" s="12" t="s">
        <v>32</v>
      </c>
      <c r="AX1171" s="12" t="s">
        <v>76</v>
      </c>
      <c r="AY1171" s="158" t="s">
        <v>127</v>
      </c>
    </row>
    <row r="1172" spans="2:65" s="13" customFormat="1" ht="11.25">
      <c r="B1172" s="164"/>
      <c r="D1172" s="150" t="s">
        <v>218</v>
      </c>
      <c r="E1172" s="165" t="s">
        <v>1</v>
      </c>
      <c r="F1172" s="166" t="s">
        <v>226</v>
      </c>
      <c r="H1172" s="167">
        <v>310</v>
      </c>
      <c r="I1172" s="168"/>
      <c r="L1172" s="164"/>
      <c r="M1172" s="169"/>
      <c r="T1172" s="170"/>
      <c r="AT1172" s="165" t="s">
        <v>218</v>
      </c>
      <c r="AU1172" s="165" t="s">
        <v>86</v>
      </c>
      <c r="AV1172" s="13" t="s">
        <v>148</v>
      </c>
      <c r="AW1172" s="13" t="s">
        <v>32</v>
      </c>
      <c r="AX1172" s="13" t="s">
        <v>84</v>
      </c>
      <c r="AY1172" s="165" t="s">
        <v>127</v>
      </c>
    </row>
    <row r="1173" spans="2:65" s="1" customFormat="1" ht="33" customHeight="1">
      <c r="B1173" s="136"/>
      <c r="C1173" s="137" t="s">
        <v>2115</v>
      </c>
      <c r="D1173" s="137" t="s">
        <v>130</v>
      </c>
      <c r="E1173" s="138" t="s">
        <v>2116</v>
      </c>
      <c r="F1173" s="139" t="s">
        <v>2117</v>
      </c>
      <c r="G1173" s="140" t="s">
        <v>216</v>
      </c>
      <c r="H1173" s="141">
        <v>310</v>
      </c>
      <c r="I1173" s="142"/>
      <c r="J1173" s="143">
        <f>ROUND(I1173*H1173,2)</f>
        <v>0</v>
      </c>
      <c r="K1173" s="139" t="s">
        <v>134</v>
      </c>
      <c r="L1173" s="32"/>
      <c r="M1173" s="144" t="s">
        <v>1</v>
      </c>
      <c r="N1173" s="145" t="s">
        <v>41</v>
      </c>
      <c r="P1173" s="146">
        <f>O1173*H1173</f>
        <v>0</v>
      </c>
      <c r="Q1173" s="146">
        <v>2.9E-4</v>
      </c>
      <c r="R1173" s="146">
        <f>Q1173*H1173</f>
        <v>8.9899999999999994E-2</v>
      </c>
      <c r="S1173" s="146">
        <v>0</v>
      </c>
      <c r="T1173" s="147">
        <f>S1173*H1173</f>
        <v>0</v>
      </c>
      <c r="AR1173" s="148" t="s">
        <v>288</v>
      </c>
      <c r="AT1173" s="148" t="s">
        <v>130</v>
      </c>
      <c r="AU1173" s="148" t="s">
        <v>86</v>
      </c>
      <c r="AY1173" s="17" t="s">
        <v>127</v>
      </c>
      <c r="BE1173" s="149">
        <f>IF(N1173="základní",J1173,0)</f>
        <v>0</v>
      </c>
      <c r="BF1173" s="149">
        <f>IF(N1173="snížená",J1173,0)</f>
        <v>0</v>
      </c>
      <c r="BG1173" s="149">
        <f>IF(N1173="zákl. přenesená",J1173,0)</f>
        <v>0</v>
      </c>
      <c r="BH1173" s="149">
        <f>IF(N1173="sníž. přenesená",J1173,0)</f>
        <v>0</v>
      </c>
      <c r="BI1173" s="149">
        <f>IF(N1173="nulová",J1173,0)</f>
        <v>0</v>
      </c>
      <c r="BJ1173" s="17" t="s">
        <v>84</v>
      </c>
      <c r="BK1173" s="149">
        <f>ROUND(I1173*H1173,2)</f>
        <v>0</v>
      </c>
      <c r="BL1173" s="17" t="s">
        <v>288</v>
      </c>
      <c r="BM1173" s="148" t="s">
        <v>2118</v>
      </c>
    </row>
    <row r="1174" spans="2:65" s="1" customFormat="1" ht="19.5">
      <c r="B1174" s="32"/>
      <c r="D1174" s="150" t="s">
        <v>137</v>
      </c>
      <c r="F1174" s="151" t="s">
        <v>2119</v>
      </c>
      <c r="I1174" s="152"/>
      <c r="L1174" s="32"/>
      <c r="M1174" s="154"/>
      <c r="N1174" s="155"/>
      <c r="O1174" s="155"/>
      <c r="P1174" s="155"/>
      <c r="Q1174" s="155"/>
      <c r="R1174" s="155"/>
      <c r="S1174" s="155"/>
      <c r="T1174" s="156"/>
      <c r="AT1174" s="17" t="s">
        <v>137</v>
      </c>
      <c r="AU1174" s="17" t="s">
        <v>86</v>
      </c>
    </row>
    <row r="1175" spans="2:65" s="1" customFormat="1" ht="6.95" customHeight="1">
      <c r="B1175" s="44"/>
      <c r="C1175" s="45"/>
      <c r="D1175" s="45"/>
      <c r="E1175" s="45"/>
      <c r="F1175" s="45"/>
      <c r="G1175" s="45"/>
      <c r="H1175" s="45"/>
      <c r="I1175" s="45"/>
      <c r="J1175" s="45"/>
      <c r="K1175" s="45"/>
      <c r="L1175" s="32"/>
    </row>
  </sheetData>
  <autoFilter ref="C148:K1174" xr:uid="{00000000-0009-0000-0000-000002000000}"/>
  <mergeCells count="12">
    <mergeCell ref="E141:H141"/>
    <mergeCell ref="L2:V2"/>
    <mergeCell ref="E85:H85"/>
    <mergeCell ref="E87:H87"/>
    <mergeCell ref="E89:H89"/>
    <mergeCell ref="E137:H137"/>
    <mergeCell ref="E139:H13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0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7" t="s">
        <v>97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>
      <c r="B4" s="20"/>
      <c r="D4" s="21" t="s">
        <v>98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Stavební úpravy holičství + přístavba, Masarykovo náměstí č.p. 1340, Přelouč</v>
      </c>
      <c r="F7" s="242"/>
      <c r="G7" s="242"/>
      <c r="H7" s="242"/>
      <c r="L7" s="20"/>
    </row>
    <row r="8" spans="2:46" ht="12" customHeight="1">
      <c r="B8" s="20"/>
      <c r="D8" s="27" t="s">
        <v>99</v>
      </c>
      <c r="L8" s="20"/>
    </row>
    <row r="9" spans="2:46" s="1" customFormat="1" ht="16.5" customHeight="1">
      <c r="B9" s="32"/>
      <c r="E9" s="241" t="s">
        <v>179</v>
      </c>
      <c r="F9" s="243"/>
      <c r="G9" s="243"/>
      <c r="H9" s="243"/>
      <c r="L9" s="32"/>
    </row>
    <row r="10" spans="2:46" s="1" customFormat="1" ht="12" customHeight="1">
      <c r="B10" s="32"/>
      <c r="D10" s="27" t="s">
        <v>180</v>
      </c>
      <c r="L10" s="32"/>
    </row>
    <row r="11" spans="2:46" s="1" customFormat="1" ht="16.5" customHeight="1">
      <c r="B11" s="32"/>
      <c r="E11" s="198" t="s">
        <v>2120</v>
      </c>
      <c r="F11" s="243"/>
      <c r="G11" s="243"/>
      <c r="H11" s="243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27. 1. 2025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4" t="str">
        <f>'Rekapitulace stavby'!E14</f>
        <v>Vyplň údaj</v>
      </c>
      <c r="F20" s="224"/>
      <c r="G20" s="224"/>
      <c r="H20" s="224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34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29" t="s">
        <v>1</v>
      </c>
      <c r="F29" s="229"/>
      <c r="G29" s="229"/>
      <c r="H29" s="229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ROUND(J126,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ROUND((SUM(BE126:BE137)),  2)</f>
        <v>0</v>
      </c>
      <c r="I35" s="96">
        <v>0.21</v>
      </c>
      <c r="J35" s="86">
        <f>ROUND(((SUM(BE126:BE137))*I35),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ROUND((SUM(BF126:BF137)),  2)</f>
        <v>0</v>
      </c>
      <c r="I36" s="96">
        <v>0.12</v>
      </c>
      <c r="J36" s="86">
        <f>ROUND(((SUM(BF126:BF137))*I36),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ROUND((SUM(BG126:BG137)),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ROUND((SUM(BH126:BH137)),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ROUND((SUM(BI126:BI137)),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101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41" t="str">
        <f>E7</f>
        <v>Stavební úpravy holičství + přístavba, Masarykovo náměstí č.p. 1340, Přelouč</v>
      </c>
      <c r="F85" s="242"/>
      <c r="G85" s="242"/>
      <c r="H85" s="242"/>
      <c r="L85" s="32"/>
    </row>
    <row r="86" spans="2:12" ht="12" customHeight="1">
      <c r="B86" s="20"/>
      <c r="C86" s="27" t="s">
        <v>99</v>
      </c>
      <c r="L86" s="20"/>
    </row>
    <row r="87" spans="2:12" s="1" customFormat="1" ht="16.5" customHeight="1">
      <c r="B87" s="32"/>
      <c r="E87" s="241" t="s">
        <v>179</v>
      </c>
      <c r="F87" s="243"/>
      <c r="G87" s="243"/>
      <c r="H87" s="243"/>
      <c r="L87" s="32"/>
    </row>
    <row r="88" spans="2:12" s="1" customFormat="1" ht="12" customHeight="1">
      <c r="B88" s="32"/>
      <c r="C88" s="27" t="s">
        <v>180</v>
      </c>
      <c r="L88" s="32"/>
    </row>
    <row r="89" spans="2:12" s="1" customFormat="1" ht="16.5" customHeight="1">
      <c r="B89" s="32"/>
      <c r="E89" s="198" t="str">
        <f>E11</f>
        <v>002 - Profese TZB</v>
      </c>
      <c r="F89" s="243"/>
      <c r="G89" s="243"/>
      <c r="H89" s="243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Přelouč</v>
      </c>
      <c r="I91" s="27" t="s">
        <v>22</v>
      </c>
      <c r="J91" s="52" t="str">
        <f>IF(J14="","",J14)</f>
        <v>27. 1. 2025</v>
      </c>
      <c r="L91" s="32"/>
    </row>
    <row r="92" spans="2:12" s="1" customFormat="1" ht="6.95" customHeight="1">
      <c r="B92" s="32"/>
      <c r="L92" s="32"/>
    </row>
    <row r="93" spans="2:12" s="1" customFormat="1" ht="25.7" customHeight="1">
      <c r="B93" s="32"/>
      <c r="C93" s="27" t="s">
        <v>24</v>
      </c>
      <c r="F93" s="25" t="str">
        <f>E17</f>
        <v>Město Přelouč</v>
      </c>
      <c r="I93" s="27" t="s">
        <v>30</v>
      </c>
      <c r="J93" s="30" t="str">
        <f>E23</f>
        <v>Ing. Vítězslav Vomočil, Pardubice</v>
      </c>
      <c r="L93" s="32"/>
    </row>
    <row r="94" spans="2:12" s="1" customFormat="1" ht="25.7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>A.Vojtěch - rozpočty staveb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102</v>
      </c>
      <c r="D96" s="97"/>
      <c r="E96" s="97"/>
      <c r="F96" s="97"/>
      <c r="G96" s="97"/>
      <c r="H96" s="97"/>
      <c r="I96" s="97"/>
      <c r="J96" s="106" t="s">
        <v>103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104</v>
      </c>
      <c r="J98" s="66">
        <f>J126</f>
        <v>0</v>
      </c>
      <c r="L98" s="32"/>
      <c r="AU98" s="17" t="s">
        <v>105</v>
      </c>
    </row>
    <row r="99" spans="2:47" s="8" customFormat="1" ht="24.95" customHeight="1">
      <c r="B99" s="108"/>
      <c r="D99" s="109" t="s">
        <v>197</v>
      </c>
      <c r="E99" s="110"/>
      <c r="F99" s="110"/>
      <c r="G99" s="110"/>
      <c r="H99" s="110"/>
      <c r="I99" s="110"/>
      <c r="J99" s="111">
        <f>J127</f>
        <v>0</v>
      </c>
      <c r="L99" s="108"/>
    </row>
    <row r="100" spans="2:47" s="9" customFormat="1" ht="19.899999999999999" customHeight="1">
      <c r="B100" s="112"/>
      <c r="D100" s="113" t="s">
        <v>2121</v>
      </c>
      <c r="E100" s="114"/>
      <c r="F100" s="114"/>
      <c r="G100" s="114"/>
      <c r="H100" s="114"/>
      <c r="I100" s="114"/>
      <c r="J100" s="115">
        <f>J128</f>
        <v>0</v>
      </c>
      <c r="L100" s="112"/>
    </row>
    <row r="101" spans="2:47" s="9" customFormat="1" ht="19.899999999999999" customHeight="1">
      <c r="B101" s="112"/>
      <c r="D101" s="113" t="s">
        <v>2122</v>
      </c>
      <c r="E101" s="114"/>
      <c r="F101" s="114"/>
      <c r="G101" s="114"/>
      <c r="H101" s="114"/>
      <c r="I101" s="114"/>
      <c r="J101" s="115">
        <f>J130</f>
        <v>0</v>
      </c>
      <c r="L101" s="112"/>
    </row>
    <row r="102" spans="2:47" s="9" customFormat="1" ht="19.899999999999999" customHeight="1">
      <c r="B102" s="112"/>
      <c r="D102" s="113" t="s">
        <v>2123</v>
      </c>
      <c r="E102" s="114"/>
      <c r="F102" s="114"/>
      <c r="G102" s="114"/>
      <c r="H102" s="114"/>
      <c r="I102" s="114"/>
      <c r="J102" s="115">
        <f>J132</f>
        <v>0</v>
      </c>
      <c r="L102" s="112"/>
    </row>
    <row r="103" spans="2:47" s="9" customFormat="1" ht="19.899999999999999" customHeight="1">
      <c r="B103" s="112"/>
      <c r="D103" s="113" t="s">
        <v>2124</v>
      </c>
      <c r="E103" s="114"/>
      <c r="F103" s="114"/>
      <c r="G103" s="114"/>
      <c r="H103" s="114"/>
      <c r="I103" s="114"/>
      <c r="J103" s="115">
        <f>J134</f>
        <v>0</v>
      </c>
      <c r="L103" s="112"/>
    </row>
    <row r="104" spans="2:47" s="9" customFormat="1" ht="19.899999999999999" customHeight="1">
      <c r="B104" s="112"/>
      <c r="D104" s="113" t="s">
        <v>2125</v>
      </c>
      <c r="E104" s="114"/>
      <c r="F104" s="114"/>
      <c r="G104" s="114"/>
      <c r="H104" s="114"/>
      <c r="I104" s="114"/>
      <c r="J104" s="115">
        <f>J136</f>
        <v>0</v>
      </c>
      <c r="L104" s="112"/>
    </row>
    <row r="105" spans="2:47" s="1" customFormat="1" ht="21.75" customHeight="1">
      <c r="B105" s="32"/>
      <c r="L105" s="32"/>
    </row>
    <row r="106" spans="2:47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47" s="1" customFormat="1" ht="6.95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47" s="1" customFormat="1" ht="24.95" customHeight="1">
      <c r="B111" s="32"/>
      <c r="C111" s="21" t="s">
        <v>111</v>
      </c>
      <c r="L111" s="32"/>
    </row>
    <row r="112" spans="2:47" s="1" customFormat="1" ht="6.95" customHeight="1">
      <c r="B112" s="32"/>
      <c r="L112" s="32"/>
    </row>
    <row r="113" spans="2:63" s="1" customFormat="1" ht="12" customHeight="1">
      <c r="B113" s="32"/>
      <c r="C113" s="27" t="s">
        <v>16</v>
      </c>
      <c r="L113" s="32"/>
    </row>
    <row r="114" spans="2:63" s="1" customFormat="1" ht="26.25" customHeight="1">
      <c r="B114" s="32"/>
      <c r="E114" s="241" t="str">
        <f>E7</f>
        <v>Stavební úpravy holičství + přístavba, Masarykovo náměstí č.p. 1340, Přelouč</v>
      </c>
      <c r="F114" s="242"/>
      <c r="G114" s="242"/>
      <c r="H114" s="242"/>
      <c r="L114" s="32"/>
    </row>
    <row r="115" spans="2:63" ht="12" customHeight="1">
      <c r="B115" s="20"/>
      <c r="C115" s="27" t="s">
        <v>99</v>
      </c>
      <c r="L115" s="20"/>
    </row>
    <row r="116" spans="2:63" s="1" customFormat="1" ht="16.5" customHeight="1">
      <c r="B116" s="32"/>
      <c r="E116" s="241" t="s">
        <v>179</v>
      </c>
      <c r="F116" s="243"/>
      <c r="G116" s="243"/>
      <c r="H116" s="243"/>
      <c r="L116" s="32"/>
    </row>
    <row r="117" spans="2:63" s="1" customFormat="1" ht="12" customHeight="1">
      <c r="B117" s="32"/>
      <c r="C117" s="27" t="s">
        <v>180</v>
      </c>
      <c r="L117" s="32"/>
    </row>
    <row r="118" spans="2:63" s="1" customFormat="1" ht="16.5" customHeight="1">
      <c r="B118" s="32"/>
      <c r="E118" s="198" t="str">
        <f>E11</f>
        <v>002 - Profese TZB</v>
      </c>
      <c r="F118" s="243"/>
      <c r="G118" s="243"/>
      <c r="H118" s="243"/>
      <c r="L118" s="32"/>
    </row>
    <row r="119" spans="2:63" s="1" customFormat="1" ht="6.95" customHeight="1">
      <c r="B119" s="32"/>
      <c r="L119" s="32"/>
    </row>
    <row r="120" spans="2:63" s="1" customFormat="1" ht="12" customHeight="1">
      <c r="B120" s="32"/>
      <c r="C120" s="27" t="s">
        <v>20</v>
      </c>
      <c r="F120" s="25" t="str">
        <f>F14</f>
        <v>Přelouč</v>
      </c>
      <c r="I120" s="27" t="s">
        <v>22</v>
      </c>
      <c r="J120" s="52" t="str">
        <f>IF(J14="","",J14)</f>
        <v>27. 1. 2025</v>
      </c>
      <c r="L120" s="32"/>
    </row>
    <row r="121" spans="2:63" s="1" customFormat="1" ht="6.95" customHeight="1">
      <c r="B121" s="32"/>
      <c r="L121" s="32"/>
    </row>
    <row r="122" spans="2:63" s="1" customFormat="1" ht="25.7" customHeight="1">
      <c r="B122" s="32"/>
      <c r="C122" s="27" t="s">
        <v>24</v>
      </c>
      <c r="F122" s="25" t="str">
        <f>E17</f>
        <v>Město Přelouč</v>
      </c>
      <c r="I122" s="27" t="s">
        <v>30</v>
      </c>
      <c r="J122" s="30" t="str">
        <f>E23</f>
        <v>Ing. Vítězslav Vomočil, Pardubice</v>
      </c>
      <c r="L122" s="32"/>
    </row>
    <row r="123" spans="2:63" s="1" customFormat="1" ht="25.7" customHeight="1">
      <c r="B123" s="32"/>
      <c r="C123" s="27" t="s">
        <v>28</v>
      </c>
      <c r="F123" s="25" t="str">
        <f>IF(E20="","",E20)</f>
        <v>Vyplň údaj</v>
      </c>
      <c r="I123" s="27" t="s">
        <v>33</v>
      </c>
      <c r="J123" s="30" t="str">
        <f>E26</f>
        <v>A.Vojtěch - rozpočty staveb</v>
      </c>
      <c r="L123" s="32"/>
    </row>
    <row r="124" spans="2:63" s="1" customFormat="1" ht="10.35" customHeight="1">
      <c r="B124" s="32"/>
      <c r="L124" s="32"/>
    </row>
    <row r="125" spans="2:63" s="10" customFormat="1" ht="29.25" customHeight="1">
      <c r="B125" s="116"/>
      <c r="C125" s="117" t="s">
        <v>112</v>
      </c>
      <c r="D125" s="118" t="s">
        <v>61</v>
      </c>
      <c r="E125" s="118" t="s">
        <v>57</v>
      </c>
      <c r="F125" s="118" t="s">
        <v>58</v>
      </c>
      <c r="G125" s="118" t="s">
        <v>113</v>
      </c>
      <c r="H125" s="118" t="s">
        <v>114</v>
      </c>
      <c r="I125" s="118" t="s">
        <v>115</v>
      </c>
      <c r="J125" s="118" t="s">
        <v>103</v>
      </c>
      <c r="K125" s="119" t="s">
        <v>116</v>
      </c>
      <c r="L125" s="116"/>
      <c r="M125" s="59" t="s">
        <v>1</v>
      </c>
      <c r="N125" s="60" t="s">
        <v>40</v>
      </c>
      <c r="O125" s="60" t="s">
        <v>117</v>
      </c>
      <c r="P125" s="60" t="s">
        <v>118</v>
      </c>
      <c r="Q125" s="60" t="s">
        <v>119</v>
      </c>
      <c r="R125" s="60" t="s">
        <v>120</v>
      </c>
      <c r="S125" s="60" t="s">
        <v>121</v>
      </c>
      <c r="T125" s="61" t="s">
        <v>122</v>
      </c>
    </row>
    <row r="126" spans="2:63" s="1" customFormat="1" ht="22.9" customHeight="1">
      <c r="B126" s="32"/>
      <c r="C126" s="64" t="s">
        <v>123</v>
      </c>
      <c r="J126" s="120">
        <f>BK126</f>
        <v>0</v>
      </c>
      <c r="L126" s="32"/>
      <c r="M126" s="62"/>
      <c r="N126" s="53"/>
      <c r="O126" s="53"/>
      <c r="P126" s="121">
        <f>P127</f>
        <v>0</v>
      </c>
      <c r="Q126" s="53"/>
      <c r="R126" s="121">
        <f>R127</f>
        <v>0</v>
      </c>
      <c r="S126" s="53"/>
      <c r="T126" s="122">
        <f>T127</f>
        <v>0</v>
      </c>
      <c r="AT126" s="17" t="s">
        <v>75</v>
      </c>
      <c r="AU126" s="17" t="s">
        <v>105</v>
      </c>
      <c r="BK126" s="123">
        <f>BK127</f>
        <v>0</v>
      </c>
    </row>
    <row r="127" spans="2:63" s="11" customFormat="1" ht="25.9" customHeight="1">
      <c r="B127" s="124"/>
      <c r="D127" s="125" t="s">
        <v>75</v>
      </c>
      <c r="E127" s="126" t="s">
        <v>1201</v>
      </c>
      <c r="F127" s="126" t="s">
        <v>1202</v>
      </c>
      <c r="I127" s="127"/>
      <c r="J127" s="128">
        <f>BK127</f>
        <v>0</v>
      </c>
      <c r="L127" s="124"/>
      <c r="M127" s="129"/>
      <c r="P127" s="130">
        <f>P128+P130+P132+P134+P136</f>
        <v>0</v>
      </c>
      <c r="R127" s="130">
        <f>R128+R130+R132+R134+R136</f>
        <v>0</v>
      </c>
      <c r="T127" s="131">
        <f>T128+T130+T132+T134+T136</f>
        <v>0</v>
      </c>
      <c r="AR127" s="125" t="s">
        <v>86</v>
      </c>
      <c r="AT127" s="132" t="s">
        <v>75</v>
      </c>
      <c r="AU127" s="132" t="s">
        <v>76</v>
      </c>
      <c r="AY127" s="125" t="s">
        <v>127</v>
      </c>
      <c r="BK127" s="133">
        <f>BK128+BK130+BK132+BK134+BK136</f>
        <v>0</v>
      </c>
    </row>
    <row r="128" spans="2:63" s="11" customFormat="1" ht="22.9" customHeight="1">
      <c r="B128" s="124"/>
      <c r="D128" s="125" t="s">
        <v>75</v>
      </c>
      <c r="E128" s="134" t="s">
        <v>2126</v>
      </c>
      <c r="F128" s="134" t="s">
        <v>2127</v>
      </c>
      <c r="I128" s="127"/>
      <c r="J128" s="135">
        <f>BK128</f>
        <v>0</v>
      </c>
      <c r="L128" s="124"/>
      <c r="M128" s="129"/>
      <c r="P128" s="130">
        <f>P129</f>
        <v>0</v>
      </c>
      <c r="R128" s="130">
        <f>R129</f>
        <v>0</v>
      </c>
      <c r="T128" s="131">
        <f>T129</f>
        <v>0</v>
      </c>
      <c r="AR128" s="125" t="s">
        <v>86</v>
      </c>
      <c r="AT128" s="132" t="s">
        <v>75</v>
      </c>
      <c r="AU128" s="132" t="s">
        <v>84</v>
      </c>
      <c r="AY128" s="125" t="s">
        <v>127</v>
      </c>
      <c r="BK128" s="133">
        <f>BK129</f>
        <v>0</v>
      </c>
    </row>
    <row r="129" spans="2:65" s="1" customFormat="1" ht="24.2" customHeight="1">
      <c r="B129" s="136"/>
      <c r="C129" s="137" t="s">
        <v>84</v>
      </c>
      <c r="D129" s="137" t="s">
        <v>130</v>
      </c>
      <c r="E129" s="138" t="s">
        <v>2128</v>
      </c>
      <c r="F129" s="139" t="s">
        <v>2129</v>
      </c>
      <c r="G129" s="140" t="s">
        <v>133</v>
      </c>
      <c r="H129" s="141">
        <v>1</v>
      </c>
      <c r="I129" s="142"/>
      <c r="J129" s="143">
        <f>ROUND(I129*H129,2)</f>
        <v>0</v>
      </c>
      <c r="K129" s="139" t="s">
        <v>1</v>
      </c>
      <c r="L129" s="32"/>
      <c r="M129" s="144" t="s">
        <v>1</v>
      </c>
      <c r="N129" s="145" t="s">
        <v>41</v>
      </c>
      <c r="P129" s="146">
        <f>O129*H129</f>
        <v>0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AR129" s="148" t="s">
        <v>288</v>
      </c>
      <c r="AT129" s="148" t="s">
        <v>130</v>
      </c>
      <c r="AU129" s="148" t="s">
        <v>86</v>
      </c>
      <c r="AY129" s="17" t="s">
        <v>127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7" t="s">
        <v>84</v>
      </c>
      <c r="BK129" s="149">
        <f>ROUND(I129*H129,2)</f>
        <v>0</v>
      </c>
      <c r="BL129" s="17" t="s">
        <v>288</v>
      </c>
      <c r="BM129" s="148" t="s">
        <v>2130</v>
      </c>
    </row>
    <row r="130" spans="2:65" s="11" customFormat="1" ht="22.9" customHeight="1">
      <c r="B130" s="124"/>
      <c r="D130" s="125" t="s">
        <v>75</v>
      </c>
      <c r="E130" s="134" t="s">
        <v>2131</v>
      </c>
      <c r="F130" s="134" t="s">
        <v>2132</v>
      </c>
      <c r="I130" s="127"/>
      <c r="J130" s="135">
        <f>BK130</f>
        <v>0</v>
      </c>
      <c r="L130" s="124"/>
      <c r="M130" s="129"/>
      <c r="P130" s="130">
        <f>P131</f>
        <v>0</v>
      </c>
      <c r="R130" s="130">
        <f>R131</f>
        <v>0</v>
      </c>
      <c r="T130" s="131">
        <f>T131</f>
        <v>0</v>
      </c>
      <c r="AR130" s="125" t="s">
        <v>86</v>
      </c>
      <c r="AT130" s="132" t="s">
        <v>75</v>
      </c>
      <c r="AU130" s="132" t="s">
        <v>84</v>
      </c>
      <c r="AY130" s="125" t="s">
        <v>127</v>
      </c>
      <c r="BK130" s="133">
        <f>BK131</f>
        <v>0</v>
      </c>
    </row>
    <row r="131" spans="2:65" s="1" customFormat="1" ht="21.75" customHeight="1">
      <c r="B131" s="136"/>
      <c r="C131" s="137" t="s">
        <v>86</v>
      </c>
      <c r="D131" s="137" t="s">
        <v>130</v>
      </c>
      <c r="E131" s="138" t="s">
        <v>2133</v>
      </c>
      <c r="F131" s="139" t="s">
        <v>2134</v>
      </c>
      <c r="G131" s="140" t="s">
        <v>133</v>
      </c>
      <c r="H131" s="141">
        <v>1</v>
      </c>
      <c r="I131" s="142"/>
      <c r="J131" s="143">
        <f>ROUND(I131*H131,2)</f>
        <v>0</v>
      </c>
      <c r="K131" s="139" t="s">
        <v>1</v>
      </c>
      <c r="L131" s="32"/>
      <c r="M131" s="144" t="s">
        <v>1</v>
      </c>
      <c r="N131" s="145" t="s">
        <v>41</v>
      </c>
      <c r="P131" s="146">
        <f>O131*H131</f>
        <v>0</v>
      </c>
      <c r="Q131" s="146">
        <v>0</v>
      </c>
      <c r="R131" s="146">
        <f>Q131*H131</f>
        <v>0</v>
      </c>
      <c r="S131" s="146">
        <v>0</v>
      </c>
      <c r="T131" s="147">
        <f>S131*H131</f>
        <v>0</v>
      </c>
      <c r="AR131" s="148" t="s">
        <v>288</v>
      </c>
      <c r="AT131" s="148" t="s">
        <v>130</v>
      </c>
      <c r="AU131" s="148" t="s">
        <v>86</v>
      </c>
      <c r="AY131" s="17" t="s">
        <v>127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7" t="s">
        <v>84</v>
      </c>
      <c r="BK131" s="149">
        <f>ROUND(I131*H131,2)</f>
        <v>0</v>
      </c>
      <c r="BL131" s="17" t="s">
        <v>288</v>
      </c>
      <c r="BM131" s="148" t="s">
        <v>2135</v>
      </c>
    </row>
    <row r="132" spans="2:65" s="11" customFormat="1" ht="22.9" customHeight="1">
      <c r="B132" s="124"/>
      <c r="D132" s="125" t="s">
        <v>75</v>
      </c>
      <c r="E132" s="134" t="s">
        <v>2136</v>
      </c>
      <c r="F132" s="134" t="s">
        <v>2137</v>
      </c>
      <c r="I132" s="127"/>
      <c r="J132" s="135">
        <f>BK132</f>
        <v>0</v>
      </c>
      <c r="L132" s="124"/>
      <c r="M132" s="129"/>
      <c r="P132" s="130">
        <f>P133</f>
        <v>0</v>
      </c>
      <c r="R132" s="130">
        <f>R133</f>
        <v>0</v>
      </c>
      <c r="T132" s="131">
        <f>T133</f>
        <v>0</v>
      </c>
      <c r="AR132" s="125" t="s">
        <v>86</v>
      </c>
      <c r="AT132" s="132" t="s">
        <v>75</v>
      </c>
      <c r="AU132" s="132" t="s">
        <v>84</v>
      </c>
      <c r="AY132" s="125" t="s">
        <v>127</v>
      </c>
      <c r="BK132" s="133">
        <f>BK133</f>
        <v>0</v>
      </c>
    </row>
    <row r="133" spans="2:65" s="1" customFormat="1" ht="24.2" customHeight="1">
      <c r="B133" s="136"/>
      <c r="C133" s="137" t="s">
        <v>144</v>
      </c>
      <c r="D133" s="137" t="s">
        <v>130</v>
      </c>
      <c r="E133" s="138" t="s">
        <v>2138</v>
      </c>
      <c r="F133" s="139" t="s">
        <v>2139</v>
      </c>
      <c r="G133" s="140" t="s">
        <v>133</v>
      </c>
      <c r="H133" s="141">
        <v>1</v>
      </c>
      <c r="I133" s="142"/>
      <c r="J133" s="143">
        <f>ROUND(I133*H133,2)</f>
        <v>0</v>
      </c>
      <c r="K133" s="139" t="s">
        <v>1</v>
      </c>
      <c r="L133" s="32"/>
      <c r="M133" s="144" t="s">
        <v>1</v>
      </c>
      <c r="N133" s="145" t="s">
        <v>41</v>
      </c>
      <c r="P133" s="146">
        <f>O133*H133</f>
        <v>0</v>
      </c>
      <c r="Q133" s="146">
        <v>0</v>
      </c>
      <c r="R133" s="146">
        <f>Q133*H133</f>
        <v>0</v>
      </c>
      <c r="S133" s="146">
        <v>0</v>
      </c>
      <c r="T133" s="147">
        <f>S133*H133</f>
        <v>0</v>
      </c>
      <c r="AR133" s="148" t="s">
        <v>288</v>
      </c>
      <c r="AT133" s="148" t="s">
        <v>130</v>
      </c>
      <c r="AU133" s="148" t="s">
        <v>86</v>
      </c>
      <c r="AY133" s="17" t="s">
        <v>127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7" t="s">
        <v>84</v>
      </c>
      <c r="BK133" s="149">
        <f>ROUND(I133*H133,2)</f>
        <v>0</v>
      </c>
      <c r="BL133" s="17" t="s">
        <v>288</v>
      </c>
      <c r="BM133" s="148" t="s">
        <v>2140</v>
      </c>
    </row>
    <row r="134" spans="2:65" s="11" customFormat="1" ht="22.9" customHeight="1">
      <c r="B134" s="124"/>
      <c r="D134" s="125" t="s">
        <v>75</v>
      </c>
      <c r="E134" s="134" t="s">
        <v>2141</v>
      </c>
      <c r="F134" s="134" t="s">
        <v>2142</v>
      </c>
      <c r="I134" s="127"/>
      <c r="J134" s="135">
        <f>BK134</f>
        <v>0</v>
      </c>
      <c r="L134" s="124"/>
      <c r="M134" s="129"/>
      <c r="P134" s="130">
        <f>P135</f>
        <v>0</v>
      </c>
      <c r="R134" s="130">
        <f>R135</f>
        <v>0</v>
      </c>
      <c r="T134" s="131">
        <f>T135</f>
        <v>0</v>
      </c>
      <c r="AR134" s="125" t="s">
        <v>86</v>
      </c>
      <c r="AT134" s="132" t="s">
        <v>75</v>
      </c>
      <c r="AU134" s="132" t="s">
        <v>84</v>
      </c>
      <c r="AY134" s="125" t="s">
        <v>127</v>
      </c>
      <c r="BK134" s="133">
        <f>BK135</f>
        <v>0</v>
      </c>
    </row>
    <row r="135" spans="2:65" s="1" customFormat="1" ht="24.2" customHeight="1">
      <c r="B135" s="136"/>
      <c r="C135" s="137" t="s">
        <v>148</v>
      </c>
      <c r="D135" s="137" t="s">
        <v>130</v>
      </c>
      <c r="E135" s="138" t="s">
        <v>2143</v>
      </c>
      <c r="F135" s="139" t="s">
        <v>2144</v>
      </c>
      <c r="G135" s="140" t="s">
        <v>133</v>
      </c>
      <c r="H135" s="141">
        <v>1</v>
      </c>
      <c r="I135" s="142"/>
      <c r="J135" s="143">
        <f>ROUND(I135*H135,2)</f>
        <v>0</v>
      </c>
      <c r="K135" s="139" t="s">
        <v>1</v>
      </c>
      <c r="L135" s="32"/>
      <c r="M135" s="144" t="s">
        <v>1</v>
      </c>
      <c r="N135" s="145" t="s">
        <v>41</v>
      </c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AR135" s="148" t="s">
        <v>288</v>
      </c>
      <c r="AT135" s="148" t="s">
        <v>130</v>
      </c>
      <c r="AU135" s="148" t="s">
        <v>86</v>
      </c>
      <c r="AY135" s="17" t="s">
        <v>127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7" t="s">
        <v>84</v>
      </c>
      <c r="BK135" s="149">
        <f>ROUND(I135*H135,2)</f>
        <v>0</v>
      </c>
      <c r="BL135" s="17" t="s">
        <v>288</v>
      </c>
      <c r="BM135" s="148" t="s">
        <v>2145</v>
      </c>
    </row>
    <row r="136" spans="2:65" s="11" customFormat="1" ht="22.9" customHeight="1">
      <c r="B136" s="124"/>
      <c r="D136" s="125" t="s">
        <v>75</v>
      </c>
      <c r="E136" s="134" t="s">
        <v>2146</v>
      </c>
      <c r="F136" s="134" t="s">
        <v>2147</v>
      </c>
      <c r="I136" s="127"/>
      <c r="J136" s="135">
        <f>BK136</f>
        <v>0</v>
      </c>
      <c r="L136" s="124"/>
      <c r="M136" s="129"/>
      <c r="P136" s="130">
        <f>P137</f>
        <v>0</v>
      </c>
      <c r="R136" s="130">
        <f>R137</f>
        <v>0</v>
      </c>
      <c r="T136" s="131">
        <f>T137</f>
        <v>0</v>
      </c>
      <c r="AR136" s="125" t="s">
        <v>86</v>
      </c>
      <c r="AT136" s="132" t="s">
        <v>75</v>
      </c>
      <c r="AU136" s="132" t="s">
        <v>84</v>
      </c>
      <c r="AY136" s="125" t="s">
        <v>127</v>
      </c>
      <c r="BK136" s="133">
        <f>BK137</f>
        <v>0</v>
      </c>
    </row>
    <row r="137" spans="2:65" s="1" customFormat="1" ht="21.75" customHeight="1">
      <c r="B137" s="136"/>
      <c r="C137" s="137" t="s">
        <v>126</v>
      </c>
      <c r="D137" s="137" t="s">
        <v>130</v>
      </c>
      <c r="E137" s="138" t="s">
        <v>2148</v>
      </c>
      <c r="F137" s="139" t="s">
        <v>2149</v>
      </c>
      <c r="G137" s="140" t="s">
        <v>133</v>
      </c>
      <c r="H137" s="141">
        <v>1</v>
      </c>
      <c r="I137" s="142"/>
      <c r="J137" s="143">
        <f>ROUND(I137*H137,2)</f>
        <v>0</v>
      </c>
      <c r="K137" s="139" t="s">
        <v>1</v>
      </c>
      <c r="L137" s="32"/>
      <c r="M137" s="194" t="s">
        <v>1</v>
      </c>
      <c r="N137" s="195" t="s">
        <v>41</v>
      </c>
      <c r="O137" s="155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AR137" s="148" t="s">
        <v>288</v>
      </c>
      <c r="AT137" s="148" t="s">
        <v>130</v>
      </c>
      <c r="AU137" s="148" t="s">
        <v>86</v>
      </c>
      <c r="AY137" s="17" t="s">
        <v>127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84</v>
      </c>
      <c r="BK137" s="149">
        <f>ROUND(I137*H137,2)</f>
        <v>0</v>
      </c>
      <c r="BL137" s="17" t="s">
        <v>288</v>
      </c>
      <c r="BM137" s="148" t="s">
        <v>2150</v>
      </c>
    </row>
    <row r="138" spans="2:65" s="1" customFormat="1" ht="6.95" customHeight="1">
      <c r="B138" s="44"/>
      <c r="C138" s="45"/>
      <c r="D138" s="45"/>
      <c r="E138" s="45"/>
      <c r="F138" s="45"/>
      <c r="G138" s="45"/>
      <c r="H138" s="45"/>
      <c r="I138" s="45"/>
      <c r="J138" s="45"/>
      <c r="K138" s="45"/>
      <c r="L138" s="32"/>
    </row>
  </sheetData>
  <autoFilter ref="C125:K137" xr:uid="{00000000-0009-0000-0000-000003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00 - Vedlejší a ostatní n...</vt:lpstr>
      <vt:lpstr>001 - Stavební část</vt:lpstr>
      <vt:lpstr>002 - Profese TZB</vt:lpstr>
      <vt:lpstr>'00 - Vedlejší a ostatní n...'!Názvy_tisku</vt:lpstr>
      <vt:lpstr>'001 - Stavební část'!Názvy_tisku</vt:lpstr>
      <vt:lpstr>'002 - Profese TZB'!Názvy_tisku</vt:lpstr>
      <vt:lpstr>'Rekapitulace stavby'!Názvy_tisku</vt:lpstr>
      <vt:lpstr>'00 - Vedlejší a ostatní n...'!Oblast_tisku</vt:lpstr>
      <vt:lpstr>'001 - Stavební část'!Oblast_tisku</vt:lpstr>
      <vt:lpstr>'002 - Profese TZB'!Oblast_tisku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DESKTOP-D23KPN6\PC</dc:creator>
  <cp:lastModifiedBy>Aleš Vojtěch</cp:lastModifiedBy>
  <dcterms:created xsi:type="dcterms:W3CDTF">2025-02-20T11:25:33Z</dcterms:created>
  <dcterms:modified xsi:type="dcterms:W3CDTF">2025-02-20T11:29:09Z</dcterms:modified>
</cp:coreProperties>
</file>